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11"/>
  </bookViews>
  <sheets>
    <sheet name="январь" sheetId="1" r:id="rId1"/>
    <sheet name="февраль" sheetId="2" r:id="rId2"/>
    <sheet name="март" sheetId="3" r:id="rId3"/>
    <sheet name="апрель" sheetId="4" r:id="rId4"/>
    <sheet name="май" sheetId="5" r:id="rId5"/>
    <sheet name="июнь" sheetId="6" r:id="rId6"/>
    <sheet name="июль" sheetId="7" r:id="rId7"/>
    <sheet name="август" sheetId="8" r:id="rId8"/>
    <sheet name="сентябрь" sheetId="9" r:id="rId9"/>
    <sheet name="октябрь" sheetId="10" r:id="rId10"/>
    <sheet name="ноябрь" sheetId="11" r:id="rId11"/>
    <sheet name="декабрь" sheetId="1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_____prd2">[1]Титульный!$G$8</definedName>
    <definedName name="___________prd2">[2]Титульный!$G$8</definedName>
    <definedName name="__________prd2">[3]Титульный!$G$8</definedName>
    <definedName name="_________prd2">[4]Титульный!$G$8</definedName>
    <definedName name="________prd2">[5]Титульный!$G$8</definedName>
    <definedName name="_______prd2">[6]Титульный!$G$8</definedName>
    <definedName name="______prd2">[7]Титульный!$G$8</definedName>
    <definedName name="_____prd2">[8]Титульный!$G$8</definedName>
    <definedName name="____prd2">[9]Титульный!$G$8</definedName>
    <definedName name="___prd2">[10]Титульный!$G$8</definedName>
    <definedName name="__prd2">[11]Титульный!$G$8</definedName>
    <definedName name="_prd2">[12]Титульный!$G$8</definedName>
    <definedName name="god">[12]Титульный!$F$8</definedName>
    <definedName name="org">[12]Титульный!$F$10</definedName>
    <definedName name="sbwt_name">[12]REESTR_ORG!$H$185:$H$207</definedName>
  </definedNames>
  <calcPr calcId="125725"/>
</workbook>
</file>

<file path=xl/calcChain.xml><?xml version="1.0" encoding="utf-8"?>
<calcChain xmlns="http://schemas.openxmlformats.org/spreadsheetml/2006/main">
  <c r="U22" i="11"/>
  <c r="O15" i="10"/>
  <c r="O15" i="11"/>
  <c r="U23"/>
  <c r="U21" i="10"/>
  <c r="U20"/>
  <c r="W29" i="9"/>
  <c r="W30" i="8"/>
  <c r="W28" i="7"/>
  <c r="W29" i="6"/>
  <c r="W28" i="5"/>
  <c r="W27" i="4"/>
  <c r="W28" i="3"/>
  <c r="W28" i="2"/>
  <c r="W28" i="1"/>
  <c r="Q15" i="12" l="1"/>
  <c r="L15"/>
  <c r="G15"/>
  <c r="G13" s="1"/>
  <c r="V13"/>
  <c r="U13"/>
  <c r="P13"/>
  <c r="O13"/>
  <c r="N13"/>
  <c r="M13"/>
  <c r="L13"/>
  <c r="R13" s="1"/>
  <c r="K13"/>
  <c r="J13"/>
  <c r="I13"/>
  <c r="H13"/>
  <c r="D11"/>
  <c r="D4"/>
  <c r="D3"/>
  <c r="J15" i="11"/>
  <c r="E15"/>
  <c r="D15" s="1"/>
  <c r="D13" s="1"/>
  <c r="T13"/>
  <c r="S13"/>
  <c r="N13"/>
  <c r="M13"/>
  <c r="L13"/>
  <c r="K13"/>
  <c r="J13"/>
  <c r="P13" s="1"/>
  <c r="I13"/>
  <c r="H13"/>
  <c r="G13"/>
  <c r="F13"/>
  <c r="B11"/>
  <c r="B4"/>
  <c r="B3"/>
  <c r="J15" i="10"/>
  <c r="E15"/>
  <c r="E13" s="1"/>
  <c r="T13"/>
  <c r="S13"/>
  <c r="N13"/>
  <c r="M13"/>
  <c r="L13"/>
  <c r="K13"/>
  <c r="I13"/>
  <c r="H13"/>
  <c r="G13"/>
  <c r="F13"/>
  <c r="B11"/>
  <c r="B4"/>
  <c r="B3"/>
  <c r="F15" i="12" l="1"/>
  <c r="E13" i="11"/>
  <c r="D15" i="10"/>
  <c r="R15"/>
  <c r="D13"/>
  <c r="J13"/>
  <c r="P13" s="1"/>
  <c r="Q22" i="9"/>
  <c r="L22"/>
  <c r="L20" s="1"/>
  <c r="R20" s="1"/>
  <c r="G22"/>
  <c r="G20" s="1"/>
  <c r="V20"/>
  <c r="U20"/>
  <c r="P20"/>
  <c r="O20"/>
  <c r="N20"/>
  <c r="M20"/>
  <c r="K20"/>
  <c r="J20"/>
  <c r="I20"/>
  <c r="H20"/>
  <c r="D18"/>
  <c r="D11"/>
  <c r="D10"/>
  <c r="Q22" i="8"/>
  <c r="L22"/>
  <c r="G22"/>
  <c r="G20" s="1"/>
  <c r="V20"/>
  <c r="U20"/>
  <c r="P20"/>
  <c r="O20"/>
  <c r="N20"/>
  <c r="M20"/>
  <c r="L20"/>
  <c r="R20" s="1"/>
  <c r="K20"/>
  <c r="J20"/>
  <c r="I20"/>
  <c r="H20"/>
  <c r="D18"/>
  <c r="D11"/>
  <c r="D10"/>
  <c r="Q22" i="7"/>
  <c r="L22"/>
  <c r="G22"/>
  <c r="F22"/>
  <c r="F20" s="1"/>
  <c r="V20"/>
  <c r="U20"/>
  <c r="P20"/>
  <c r="O20"/>
  <c r="N20"/>
  <c r="M20"/>
  <c r="L20"/>
  <c r="R20" s="1"/>
  <c r="K20"/>
  <c r="J20"/>
  <c r="I20"/>
  <c r="H20"/>
  <c r="G20"/>
  <c r="D18"/>
  <c r="D11"/>
  <c r="D10"/>
  <c r="W22" i="6"/>
  <c r="W20" s="1"/>
  <c r="S22"/>
  <c r="S20" s="1"/>
  <c r="L22"/>
  <c r="G22"/>
  <c r="F22" s="1"/>
  <c r="F20" s="1"/>
  <c r="V20"/>
  <c r="U20"/>
  <c r="T20"/>
  <c r="P20"/>
  <c r="O20"/>
  <c r="N20"/>
  <c r="M20"/>
  <c r="L20"/>
  <c r="R20" s="1"/>
  <c r="K20"/>
  <c r="J20"/>
  <c r="I20"/>
  <c r="H20"/>
  <c r="D18"/>
  <c r="D11"/>
  <c r="D10"/>
  <c r="S22" i="5"/>
  <c r="S20" s="1"/>
  <c r="L22"/>
  <c r="F22" s="1"/>
  <c r="F20" s="1"/>
  <c r="G22"/>
  <c r="Q22" s="1"/>
  <c r="V20"/>
  <c r="U20"/>
  <c r="T20"/>
  <c r="P20"/>
  <c r="O20"/>
  <c r="N20"/>
  <c r="M20"/>
  <c r="K20"/>
  <c r="J20"/>
  <c r="I20"/>
  <c r="H20"/>
  <c r="G20"/>
  <c r="Q20" s="1"/>
  <c r="D18"/>
  <c r="D11"/>
  <c r="D10"/>
  <c r="Q22" i="4"/>
  <c r="L22"/>
  <c r="L20" s="1"/>
  <c r="R20" s="1"/>
  <c r="G22"/>
  <c r="V20"/>
  <c r="U20"/>
  <c r="P20"/>
  <c r="O20"/>
  <c r="N20"/>
  <c r="M20"/>
  <c r="K20"/>
  <c r="J20"/>
  <c r="I20"/>
  <c r="H20"/>
  <c r="G20"/>
  <c r="D18"/>
  <c r="D11"/>
  <c r="D10"/>
  <c r="W22" i="3"/>
  <c r="W20" s="1"/>
  <c r="S22"/>
  <c r="L22"/>
  <c r="G22"/>
  <c r="Q22" s="1"/>
  <c r="V20"/>
  <c r="U20"/>
  <c r="T20"/>
  <c r="S20"/>
  <c r="P20"/>
  <c r="O20"/>
  <c r="N20"/>
  <c r="M20"/>
  <c r="L20"/>
  <c r="R20" s="1"/>
  <c r="K20"/>
  <c r="J20"/>
  <c r="I20"/>
  <c r="H20"/>
  <c r="D18"/>
  <c r="D11"/>
  <c r="D10"/>
  <c r="S22" i="2"/>
  <c r="W22" s="1"/>
  <c r="W20" s="1"/>
  <c r="L22"/>
  <c r="G22"/>
  <c r="F22"/>
  <c r="F20" s="1"/>
  <c r="V20"/>
  <c r="U20"/>
  <c r="T20"/>
  <c r="P20"/>
  <c r="O20"/>
  <c r="N20"/>
  <c r="M20"/>
  <c r="L20"/>
  <c r="R20" s="1"/>
  <c r="K20"/>
  <c r="J20"/>
  <c r="I20"/>
  <c r="H20"/>
  <c r="G20"/>
  <c r="Q20" s="1"/>
  <c r="D18"/>
  <c r="D11"/>
  <c r="D10"/>
  <c r="W22" i="1"/>
  <c r="W20" s="1"/>
  <c r="S22"/>
  <c r="Q22"/>
  <c r="L22"/>
  <c r="G22"/>
  <c r="F22"/>
  <c r="V20"/>
  <c r="U20"/>
  <c r="T20"/>
  <c r="S20"/>
  <c r="R20"/>
  <c r="Q20"/>
  <c r="P20"/>
  <c r="O20"/>
  <c r="N20"/>
  <c r="M20"/>
  <c r="L20"/>
  <c r="K20"/>
  <c r="J20"/>
  <c r="I20"/>
  <c r="H20"/>
  <c r="G20"/>
  <c r="F20"/>
  <c r="D18"/>
  <c r="D11"/>
  <c r="F13" i="12" l="1"/>
  <c r="T15"/>
  <c r="Q15" i="11"/>
  <c r="R13"/>
  <c r="O13" s="1"/>
  <c r="R13" i="10"/>
  <c r="O13" s="1"/>
  <c r="F22" i="9"/>
  <c r="F22" i="8"/>
  <c r="G20" i="6"/>
  <c r="Q20" s="1"/>
  <c r="Q22"/>
  <c r="W22" i="5"/>
  <c r="W20" s="1"/>
  <c r="L20"/>
  <c r="R20" s="1"/>
  <c r="S22" i="4"/>
  <c r="T20"/>
  <c r="Q20" s="1"/>
  <c r="F22"/>
  <c r="F20" s="1"/>
  <c r="F22" i="3"/>
  <c r="F20" s="1"/>
  <c r="G20"/>
  <c r="Q20" s="1"/>
  <c r="S20" i="2"/>
  <c r="Q22"/>
  <c r="S15" i="12" l="1"/>
  <c r="T13"/>
  <c r="Q13" s="1"/>
  <c r="Q13" i="11"/>
  <c r="U15"/>
  <c r="U15" i="10"/>
  <c r="Q13"/>
  <c r="F20" i="9"/>
  <c r="F20" i="8"/>
  <c r="S22" i="7"/>
  <c r="T20"/>
  <c r="Q20" s="1"/>
  <c r="S20" i="4"/>
  <c r="W22"/>
  <c r="W20" s="1"/>
  <c r="U13" i="11" l="1"/>
  <c r="U24"/>
  <c r="U13" i="10"/>
  <c r="U22"/>
  <c r="W15" i="12"/>
  <c r="W13" s="1"/>
  <c r="S13"/>
  <c r="S22" i="9"/>
  <c r="T20"/>
  <c r="Q20" s="1"/>
  <c r="S22" i="8"/>
  <c r="T20"/>
  <c r="Q20" s="1"/>
  <c r="S20" i="7"/>
  <c r="W22"/>
  <c r="W20" s="1"/>
  <c r="S20" i="9" l="1"/>
  <c r="W22"/>
  <c r="W20" s="1"/>
  <c r="S20" i="8"/>
  <c r="W22"/>
  <c r="W20" s="1"/>
</calcChain>
</file>

<file path=xl/sharedStrings.xml><?xml version="1.0" encoding="utf-8"?>
<sst xmlns="http://schemas.openxmlformats.org/spreadsheetml/2006/main" count="373" uniqueCount="22">
  <si>
    <t>№ п/п</t>
  </si>
  <si>
    <t>Сбытовая организация</t>
  </si>
  <si>
    <t>Объём электроэнергии, тыс.кВтч</t>
  </si>
  <si>
    <t>Цена, руб/кВтч</t>
  </si>
  <si>
    <t>Стоимость, тыс.руб.</t>
  </si>
  <si>
    <t>Стоимость нагрузочных потерь, тыс. руб.</t>
  </si>
  <si>
    <t>Стоимость по счёт-фактуре, тыс. руб.</t>
  </si>
  <si>
    <t>Всего</t>
  </si>
  <si>
    <t>в том числе норматив</t>
  </si>
  <si>
    <t>в том числе сверхнорматив</t>
  </si>
  <si>
    <t>нерегулируемая цена на электрическую энергию с учётом мощности, приобретаемую с целью компенсации нормативной величины технологического расхода потерь</t>
  </si>
  <si>
    <t>нерегулируемая цена на электрическую энергию с учётом мощности</t>
  </si>
  <si>
    <t>в том числе</t>
  </si>
  <si>
    <t>ВН</t>
  </si>
  <si>
    <t>СН 1</t>
  </si>
  <si>
    <t>СН 2</t>
  </si>
  <si>
    <t>НН</t>
  </si>
  <si>
    <t>Удалить</t>
  </si>
  <si>
    <t>1</t>
  </si>
  <si>
    <t>ОАО "Кубаньэнергосбыт"</t>
  </si>
  <si>
    <t>Добавить сбытовую организацию</t>
  </si>
  <si>
    <t>Фактический объём покупки электроэнергии сетевыми организациями на компенсацию потерь в части передачи сторонним потребителям за январь 2018 года</t>
  </si>
</sst>
</file>

<file path=xl/styles.xml><?xml version="1.0" encoding="utf-8"?>
<styleSheet xmlns="http://schemas.openxmlformats.org/spreadsheetml/2006/main">
  <fonts count="14">
    <font>
      <sz val="11"/>
      <color theme="1"/>
      <name val="Calibri"/>
      <family val="2"/>
      <charset val="204"/>
      <scheme val="minor"/>
    </font>
    <font>
      <sz val="11"/>
      <color theme="1"/>
      <name val="Calibri"/>
      <family val="2"/>
      <charset val="204"/>
      <scheme val="minor"/>
    </font>
    <font>
      <sz val="11"/>
      <color indexed="8"/>
      <name val="Calibri"/>
      <family val="2"/>
      <charset val="204"/>
    </font>
    <font>
      <sz val="9"/>
      <color indexed="8"/>
      <name val="Tahoma"/>
      <family val="2"/>
      <charset val="204"/>
    </font>
    <font>
      <b/>
      <sz val="9"/>
      <color indexed="8"/>
      <name val="Tahoma"/>
      <family val="2"/>
      <charset val="204"/>
    </font>
    <font>
      <sz val="9"/>
      <name val="Tahoma"/>
      <family val="2"/>
      <charset val="204"/>
    </font>
    <font>
      <b/>
      <sz val="9"/>
      <color indexed="55"/>
      <name val="Tahoma"/>
      <family val="2"/>
      <charset val="204"/>
    </font>
    <font>
      <b/>
      <sz val="9"/>
      <name val="Tahoma"/>
      <family val="2"/>
      <charset val="204"/>
    </font>
    <font>
      <sz val="9"/>
      <color indexed="9"/>
      <name val="Tahoma"/>
      <family val="2"/>
      <charset val="204"/>
    </font>
    <font>
      <b/>
      <u/>
      <sz val="11"/>
      <color indexed="12"/>
      <name val="Arial"/>
      <family val="2"/>
      <charset val="204"/>
    </font>
    <font>
      <b/>
      <u/>
      <sz val="9"/>
      <color indexed="12"/>
      <name val="Tahoma"/>
      <family val="2"/>
      <charset val="204"/>
    </font>
    <font>
      <b/>
      <sz val="11"/>
      <color theme="1"/>
      <name val="Times New Roman"/>
      <family val="1"/>
      <charset val="204"/>
    </font>
    <font>
      <sz val="8"/>
      <name val="Arial"/>
      <family val="2"/>
    </font>
    <font>
      <sz val="9"/>
      <name val="Arial"/>
      <family val="2"/>
      <charset val="204"/>
    </font>
  </fonts>
  <fills count="10">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lightDown">
        <fgColor indexed="22"/>
        <bgColor indexed="9"/>
      </patternFill>
    </fill>
    <fill>
      <patternFill patternType="solid">
        <fgColor theme="0"/>
        <bgColor indexed="64"/>
      </patternFill>
    </fill>
  </fills>
  <borders count="31">
    <border>
      <left/>
      <right/>
      <top/>
      <bottom/>
      <diagonal/>
    </border>
    <border>
      <left style="thin">
        <color indexed="63"/>
      </left>
      <right/>
      <top style="thin">
        <color indexed="63"/>
      </top>
      <bottom/>
      <diagonal/>
    </border>
    <border>
      <left/>
      <right/>
      <top style="thin">
        <color indexed="63"/>
      </top>
      <bottom/>
      <diagonal/>
    </border>
    <border>
      <left/>
      <right style="medium">
        <color indexed="63"/>
      </right>
      <top style="thin">
        <color indexed="63"/>
      </top>
      <bottom/>
      <diagonal/>
    </border>
    <border>
      <left style="thin">
        <color indexed="63"/>
      </left>
      <right/>
      <top/>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style="thin">
        <color indexed="63"/>
      </top>
      <bottom style="thin">
        <color indexed="64"/>
      </bottom>
      <diagonal/>
    </border>
    <border>
      <left style="thin">
        <color indexed="64"/>
      </left>
      <right style="medium">
        <color indexed="63"/>
      </right>
      <top style="thin">
        <color indexed="63"/>
      </top>
      <bottom style="thin">
        <color indexed="64"/>
      </bottom>
      <diagonal/>
    </border>
    <border>
      <left/>
      <right style="medium">
        <color indexed="63"/>
      </right>
      <top/>
      <bottom/>
      <diagonal/>
    </border>
    <border>
      <left style="thin">
        <color indexed="63"/>
      </left>
      <right style="thin">
        <color indexed="64"/>
      </right>
      <top style="thin">
        <color indexed="64"/>
      </top>
      <bottom style="medium">
        <color indexed="63"/>
      </bottom>
      <diagonal/>
    </border>
    <border>
      <left style="thin">
        <color indexed="64"/>
      </left>
      <right style="thin">
        <color indexed="64"/>
      </right>
      <top style="thin">
        <color indexed="64"/>
      </top>
      <bottom style="medium">
        <color indexed="63"/>
      </bottom>
      <diagonal/>
    </border>
    <border>
      <left style="thin">
        <color indexed="64"/>
      </left>
      <right style="medium">
        <color indexed="63"/>
      </right>
      <top style="thin">
        <color indexed="64"/>
      </top>
      <bottom style="medium">
        <color indexed="63"/>
      </bottom>
      <diagonal/>
    </border>
    <border>
      <left style="thin">
        <color indexed="6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3"/>
      </right>
      <top style="thin">
        <color indexed="64"/>
      </top>
      <bottom style="thin">
        <color indexed="64"/>
      </bottom>
      <diagonal/>
    </border>
    <border>
      <left style="thin">
        <color indexed="63"/>
      </left>
      <right/>
      <top/>
      <bottom style="thin">
        <color indexed="64"/>
      </bottom>
      <diagonal/>
    </border>
    <border>
      <left/>
      <right/>
      <top/>
      <bottom style="thin">
        <color indexed="64"/>
      </bottom>
      <diagonal/>
    </border>
    <border>
      <left/>
      <right style="medium">
        <color indexed="63"/>
      </right>
      <top/>
      <bottom style="thin">
        <color indexed="64"/>
      </bottom>
      <diagonal/>
    </border>
    <border>
      <left style="thin">
        <color indexed="63"/>
      </left>
      <right/>
      <top style="thin">
        <color indexed="64"/>
      </top>
      <bottom style="thin">
        <color indexed="64"/>
      </bottom>
      <diagonal/>
    </border>
    <border>
      <left/>
      <right/>
      <top style="thin">
        <color indexed="64"/>
      </top>
      <bottom style="thin">
        <color indexed="64"/>
      </bottom>
      <diagonal/>
    </border>
    <border>
      <left/>
      <right style="medium">
        <color indexed="63"/>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3"/>
      </left>
      <right/>
      <top style="thin">
        <color indexed="64"/>
      </top>
      <bottom style="medium">
        <color indexed="63"/>
      </bottom>
      <diagonal/>
    </border>
    <border>
      <left/>
      <right/>
      <top style="thin">
        <color indexed="64"/>
      </top>
      <bottom style="medium">
        <color indexed="63"/>
      </bottom>
      <diagonal/>
    </border>
    <border>
      <left/>
      <right style="medium">
        <color indexed="63"/>
      </right>
      <top style="thin">
        <color indexed="64"/>
      </top>
      <bottom style="medium">
        <color indexed="63"/>
      </bottom>
      <diagonal/>
    </border>
    <border>
      <left style="thin">
        <color indexed="63"/>
      </left>
      <right/>
      <top/>
      <bottom style="medium">
        <color indexed="63"/>
      </bottom>
      <diagonal/>
    </border>
    <border>
      <left/>
      <right/>
      <top/>
      <bottom style="medium">
        <color indexed="63"/>
      </bottom>
      <diagonal/>
    </border>
    <border>
      <left/>
      <right style="medium">
        <color indexed="63"/>
      </right>
      <top/>
      <bottom style="medium">
        <color indexed="63"/>
      </bottom>
      <diagonal/>
    </border>
  </borders>
  <cellStyleXfs count="5">
    <xf numFmtId="0" fontId="0" fillId="0" borderId="0"/>
    <xf numFmtId="0" fontId="2" fillId="0" borderId="0"/>
    <xf numFmtId="0" fontId="9" fillId="0" borderId="0" applyNumberFormat="0" applyFill="0" applyBorder="0" applyAlignment="0" applyProtection="0">
      <alignment vertical="top"/>
      <protection locked="0"/>
    </xf>
    <xf numFmtId="0" fontId="1" fillId="0" borderId="0"/>
    <xf numFmtId="0" fontId="12" fillId="0" borderId="0"/>
  </cellStyleXfs>
  <cellXfs count="63">
    <xf numFmtId="0" fontId="0" fillId="0" borderId="0" xfId="0"/>
    <xf numFmtId="0" fontId="3" fillId="0" borderId="0" xfId="1" applyFont="1" applyAlignment="1" applyProtection="1">
      <alignment vertical="center"/>
    </xf>
    <xf numFmtId="0" fontId="3" fillId="2" borderId="1" xfId="1" applyFont="1" applyFill="1" applyBorder="1" applyAlignment="1" applyProtection="1">
      <alignment vertical="center"/>
    </xf>
    <xf numFmtId="0" fontId="3" fillId="2" borderId="2" xfId="1" applyFont="1" applyFill="1" applyBorder="1" applyAlignment="1" applyProtection="1">
      <alignment vertical="center"/>
    </xf>
    <xf numFmtId="0" fontId="3" fillId="2" borderId="3" xfId="1" applyFont="1" applyFill="1" applyBorder="1" applyAlignment="1" applyProtection="1">
      <alignment vertical="center"/>
    </xf>
    <xf numFmtId="0" fontId="3" fillId="2" borderId="4" xfId="1" applyFont="1" applyFill="1" applyBorder="1" applyAlignment="1" applyProtection="1">
      <alignment vertical="center"/>
    </xf>
    <xf numFmtId="0" fontId="3" fillId="2" borderId="8" xfId="1" applyFont="1" applyFill="1" applyBorder="1" applyAlignment="1" applyProtection="1">
      <alignment vertical="center"/>
    </xf>
    <xf numFmtId="0" fontId="3" fillId="2" borderId="0" xfId="1" applyFont="1" applyFill="1" applyBorder="1" applyAlignment="1" applyProtection="1">
      <alignment vertical="center"/>
    </xf>
    <xf numFmtId="0" fontId="5" fillId="0" borderId="13" xfId="1" applyNumberFormat="1" applyFont="1" applyBorder="1" applyAlignment="1" applyProtection="1">
      <alignment horizontal="center" vertical="center" wrapText="1"/>
    </xf>
    <xf numFmtId="0" fontId="5" fillId="0" borderId="13" xfId="1" applyFont="1" applyBorder="1" applyAlignment="1" applyProtection="1">
      <alignment horizontal="center" vertical="center" wrapText="1"/>
    </xf>
    <xf numFmtId="0" fontId="6" fillId="0" borderId="12" xfId="1" applyFont="1" applyBorder="1" applyAlignment="1" applyProtection="1">
      <alignment horizontal="center" vertical="center"/>
    </xf>
    <xf numFmtId="0" fontId="6" fillId="0" borderId="13" xfId="1" applyFont="1" applyBorder="1" applyAlignment="1" applyProtection="1">
      <alignment horizontal="center" vertical="center"/>
    </xf>
    <xf numFmtId="0" fontId="6" fillId="0" borderId="14" xfId="1" applyFont="1" applyBorder="1" applyAlignment="1" applyProtection="1">
      <alignment horizontal="center" vertical="center"/>
    </xf>
    <xf numFmtId="0" fontId="6" fillId="2" borderId="15" xfId="1" applyFont="1" applyFill="1" applyBorder="1" applyAlignment="1" applyProtection="1">
      <alignment horizontal="center" vertical="center"/>
    </xf>
    <xf numFmtId="0" fontId="6" fillId="2" borderId="16" xfId="1" applyFont="1" applyFill="1" applyBorder="1" applyAlignment="1" applyProtection="1">
      <alignment horizontal="center" vertical="center"/>
    </xf>
    <xf numFmtId="0" fontId="3" fillId="2" borderId="16" xfId="1" applyFont="1" applyFill="1" applyBorder="1" applyAlignment="1" applyProtection="1">
      <alignment vertical="center"/>
    </xf>
    <xf numFmtId="0" fontId="3" fillId="2" borderId="17" xfId="1" applyFont="1" applyFill="1" applyBorder="1" applyAlignment="1" applyProtection="1">
      <alignment vertical="center"/>
    </xf>
    <xf numFmtId="0" fontId="3" fillId="2" borderId="19" xfId="1" applyFont="1" applyFill="1" applyBorder="1" applyAlignment="1" applyProtection="1">
      <alignment vertical="center"/>
    </xf>
    <xf numFmtId="0" fontId="3" fillId="2" borderId="20" xfId="1" applyFont="1" applyFill="1" applyBorder="1" applyAlignment="1" applyProtection="1">
      <alignment vertical="center"/>
    </xf>
    <xf numFmtId="0" fontId="8" fillId="0" borderId="12" xfId="1" applyFont="1" applyFill="1" applyBorder="1" applyAlignment="1" applyProtection="1">
      <alignment horizontal="center" vertical="center"/>
    </xf>
    <xf numFmtId="0" fontId="7" fillId="0" borderId="13" xfId="1" applyFont="1" applyFill="1" applyBorder="1" applyAlignment="1" applyProtection="1">
      <alignment horizontal="center" vertical="center"/>
    </xf>
    <xf numFmtId="4" fontId="3" fillId="5" borderId="13" xfId="1" applyNumberFormat="1" applyFont="1" applyFill="1" applyBorder="1" applyAlignment="1" applyProtection="1">
      <alignment horizontal="center" vertical="center"/>
    </xf>
    <xf numFmtId="4" fontId="3" fillId="5" borderId="14" xfId="1" applyNumberFormat="1" applyFont="1" applyFill="1" applyBorder="1" applyAlignment="1" applyProtection="1">
      <alignment horizontal="center" vertical="center"/>
    </xf>
    <xf numFmtId="0" fontId="10" fillId="2" borderId="21" xfId="2" applyFont="1" applyFill="1" applyBorder="1" applyAlignment="1" applyProtection="1">
      <alignment horizontal="center" vertical="center" wrapText="1"/>
    </xf>
    <xf numFmtId="49" fontId="3" fillId="0" borderId="22" xfId="1" applyNumberFormat="1" applyFont="1" applyFill="1" applyBorder="1" applyAlignment="1" applyProtection="1">
      <alignment horizontal="center" vertical="center"/>
    </xf>
    <xf numFmtId="0" fontId="3" fillId="6" borderId="13" xfId="1" applyFont="1" applyFill="1" applyBorder="1" applyAlignment="1" applyProtection="1">
      <alignment horizontal="center" vertical="center" wrapText="1"/>
      <protection locked="0"/>
    </xf>
    <xf numFmtId="4" fontId="3" fillId="7" borderId="13" xfId="3" applyNumberFormat="1" applyFont="1" applyFill="1" applyBorder="1" applyAlignment="1" applyProtection="1">
      <alignment horizontal="center" vertical="center"/>
      <protection locked="0"/>
    </xf>
    <xf numFmtId="4" fontId="3" fillId="5" borderId="23" xfId="1" applyNumberFormat="1" applyFont="1" applyFill="1" applyBorder="1" applyAlignment="1" applyProtection="1">
      <alignment horizontal="center" vertical="center"/>
    </xf>
    <xf numFmtId="0" fontId="3" fillId="2" borderId="24" xfId="1" applyFont="1" applyFill="1" applyBorder="1" applyAlignment="1" applyProtection="1">
      <alignment vertical="center"/>
    </xf>
    <xf numFmtId="0" fontId="3" fillId="8" borderId="25" xfId="1" applyFont="1" applyFill="1" applyBorder="1" applyAlignment="1" applyProtection="1">
      <alignment vertical="center"/>
    </xf>
    <xf numFmtId="0" fontId="10" fillId="8" borderId="26" xfId="2" applyFont="1" applyFill="1" applyBorder="1" applyAlignment="1" applyProtection="1">
      <alignment horizontal="left" vertical="center" indent="1"/>
    </xf>
    <xf numFmtId="0" fontId="3" fillId="8" borderId="26" xfId="1" applyFont="1" applyFill="1" applyBorder="1" applyAlignment="1" applyProtection="1">
      <alignment vertical="center"/>
    </xf>
    <xf numFmtId="0" fontId="3" fillId="8" borderId="27" xfId="1" applyFont="1" applyFill="1" applyBorder="1" applyAlignment="1" applyProtection="1">
      <alignment vertical="center"/>
    </xf>
    <xf numFmtId="0" fontId="3" fillId="2" borderId="28" xfId="1" applyFont="1" applyFill="1" applyBorder="1" applyAlignment="1" applyProtection="1">
      <alignment vertical="center"/>
    </xf>
    <xf numFmtId="0" fontId="3" fillId="2" borderId="29" xfId="1" applyFont="1" applyFill="1" applyBorder="1" applyAlignment="1" applyProtection="1">
      <alignment vertical="center"/>
    </xf>
    <xf numFmtId="0" fontId="3" fillId="2" borderId="30" xfId="1" applyFont="1" applyFill="1" applyBorder="1" applyAlignment="1" applyProtection="1">
      <alignment vertical="center"/>
    </xf>
    <xf numFmtId="0" fontId="5" fillId="0" borderId="13" xfId="1" applyFont="1" applyBorder="1" applyAlignment="1" applyProtection="1">
      <alignment horizontal="center" vertical="center" wrapText="1"/>
    </xf>
    <xf numFmtId="0" fontId="5" fillId="0" borderId="13" xfId="1" applyFont="1" applyBorder="1" applyAlignment="1" applyProtection="1">
      <alignment horizontal="center" vertical="center" wrapText="1"/>
    </xf>
    <xf numFmtId="0" fontId="5" fillId="0" borderId="13" xfId="1" applyFont="1" applyBorder="1" applyAlignment="1" applyProtection="1">
      <alignment horizontal="center" vertical="center" wrapText="1"/>
    </xf>
    <xf numFmtId="4" fontId="3" fillId="0" borderId="0" xfId="1" applyNumberFormat="1" applyFont="1" applyAlignment="1" applyProtection="1">
      <alignment vertical="center"/>
    </xf>
    <xf numFmtId="0" fontId="5" fillId="0" borderId="13" xfId="1" applyFont="1" applyBorder="1" applyAlignment="1" applyProtection="1">
      <alignment horizontal="center" vertical="center" wrapText="1"/>
    </xf>
    <xf numFmtId="4" fontId="0" fillId="0" borderId="0" xfId="0" applyNumberFormat="1"/>
    <xf numFmtId="4" fontId="13" fillId="0" borderId="13" xfId="4" applyNumberFormat="1" applyFont="1" applyBorder="1" applyAlignment="1">
      <alignment horizontal="right" vertical="top" wrapText="1"/>
    </xf>
    <xf numFmtId="4" fontId="13" fillId="9" borderId="0" xfId="4" applyNumberFormat="1" applyFont="1" applyFill="1" applyBorder="1" applyAlignment="1">
      <alignment horizontal="right" vertical="top" wrapText="1"/>
    </xf>
    <xf numFmtId="0" fontId="0" fillId="0" borderId="0" xfId="0" applyBorder="1"/>
    <xf numFmtId="4" fontId="11" fillId="0" borderId="0" xfId="0" applyNumberFormat="1" applyFont="1" applyBorder="1" applyAlignment="1">
      <alignment horizontal="center" vertical="center"/>
    </xf>
    <xf numFmtId="0" fontId="4" fillId="3" borderId="5" xfId="1" applyFont="1" applyFill="1" applyBorder="1" applyAlignment="1" applyProtection="1">
      <alignment horizontal="left" vertical="center" indent="5"/>
    </xf>
    <xf numFmtId="0" fontId="4" fillId="3" borderId="6" xfId="1" applyFont="1" applyFill="1" applyBorder="1" applyAlignment="1" applyProtection="1">
      <alignment horizontal="left" vertical="center" indent="5"/>
    </xf>
    <xf numFmtId="0" fontId="4" fillId="3" borderId="7" xfId="1" applyFont="1" applyFill="1" applyBorder="1" applyAlignment="1" applyProtection="1">
      <alignment horizontal="left" vertical="center" indent="5"/>
    </xf>
    <xf numFmtId="0" fontId="4" fillId="3" borderId="9" xfId="1" applyFont="1" applyFill="1" applyBorder="1" applyAlignment="1" applyProtection="1">
      <alignment horizontal="left" vertical="center" indent="5"/>
    </xf>
    <xf numFmtId="0" fontId="4" fillId="3" borderId="10" xfId="1" applyFont="1" applyFill="1" applyBorder="1" applyAlignment="1" applyProtection="1">
      <alignment horizontal="left" vertical="center" indent="5"/>
    </xf>
    <xf numFmtId="0" fontId="4" fillId="3" borderId="11" xfId="1" applyFont="1" applyFill="1" applyBorder="1" applyAlignment="1" applyProtection="1">
      <alignment horizontal="left" vertical="center" indent="5"/>
    </xf>
    <xf numFmtId="0" fontId="3" fillId="0" borderId="5" xfId="1" applyFont="1" applyBorder="1" applyAlignment="1" applyProtection="1">
      <alignment horizontal="center" vertical="center"/>
    </xf>
    <xf numFmtId="0" fontId="3" fillId="0" borderId="12" xfId="1" applyFont="1" applyBorder="1" applyAlignment="1" applyProtection="1">
      <alignment horizontal="center" vertical="center"/>
    </xf>
    <xf numFmtId="0" fontId="3" fillId="0" borderId="6" xfId="1" applyNumberFormat="1" applyFont="1" applyBorder="1" applyAlignment="1" applyProtection="1">
      <alignment horizontal="center" vertical="center" wrapText="1"/>
    </xf>
    <xf numFmtId="0" fontId="3" fillId="0" borderId="13" xfId="1" applyNumberFormat="1" applyFont="1" applyBorder="1" applyAlignment="1" applyProtection="1">
      <alignment horizontal="center" vertical="center" wrapText="1"/>
    </xf>
    <xf numFmtId="0" fontId="5" fillId="0" borderId="6" xfId="1" applyFont="1" applyBorder="1" applyAlignment="1" applyProtection="1">
      <alignment horizontal="center" vertical="center" wrapText="1"/>
    </xf>
    <xf numFmtId="0" fontId="5" fillId="0" borderId="13" xfId="1" applyFont="1" applyBorder="1" applyAlignment="1" applyProtection="1">
      <alignment horizontal="center" vertical="center" wrapText="1"/>
    </xf>
    <xf numFmtId="0" fontId="5" fillId="0" borderId="7" xfId="1" applyFont="1" applyBorder="1" applyAlignment="1" applyProtection="1">
      <alignment horizontal="center" vertical="center" wrapText="1"/>
    </xf>
    <xf numFmtId="0" fontId="5" fillId="0" borderId="14" xfId="1" applyFont="1" applyBorder="1" applyAlignment="1" applyProtection="1">
      <alignment horizontal="center" vertical="center" wrapText="1"/>
    </xf>
    <xf numFmtId="0" fontId="7" fillId="4" borderId="18" xfId="1" applyFont="1" applyFill="1" applyBorder="1" applyAlignment="1" applyProtection="1">
      <alignment horizontal="center" vertical="center"/>
    </xf>
    <xf numFmtId="0" fontId="7" fillId="4" borderId="19" xfId="1" applyFont="1" applyFill="1" applyBorder="1" applyAlignment="1" applyProtection="1">
      <alignment horizontal="center" vertical="center"/>
    </xf>
    <xf numFmtId="0" fontId="7" fillId="4" borderId="20" xfId="1" applyFont="1" applyFill="1" applyBorder="1" applyAlignment="1" applyProtection="1">
      <alignment horizontal="center" vertical="center"/>
    </xf>
  </cellXfs>
  <cellStyles count="5">
    <cellStyle name="Гиперссылка" xfId="2" builtinId="8"/>
    <cellStyle name="Обычный" xfId="0" builtinId="0"/>
    <cellStyle name="Обычный 4" xfId="3"/>
    <cellStyle name="Обычный_Котёл потребление Сетей(шаблон)" xfId="1"/>
    <cellStyle name="Обычный_Потери 18"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zikova/Desktop/&#1044;&#1086;&#1082;&#1091;&#1084;&#1077;&#1085;&#1090;&#1099;%20&#1043;&#1080;&#1079;&#1080;&#1082;&#1086;&#1074;&#1086;&#1081;/&#1040;&#1085;&#1077;%20&#1050;&#1042;&#1069;&#1055;/&#1054;&#1054;&#1054;%20&#1045;&#1048;&#1040;&#1057;/2018%20&#1055;&#1086;&#1090;&#1077;&#1088;&#1080;/&#1076;&#1077;&#1082;&#1072;&#1073;&#1088;&#1100;%20%202018%20&#1075;%20KOTEL.POTERI.NET.FACT.3.23(v2.0)%20-%20&#1082;&#1086;&#1087;&#1080;&#1103;%20-%20&#1082;&#1086;&#1087;&#1080;&#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Krivneva/Downloads/&#1084;&#1072;&#1088;&#1090;%202018%20&#1075;%20KOTEL.POTERI.NET.FACT.3.23(v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Krivneva/Downloads/&#1092;&#1077;&#1074;&#1088;&#1072;&#1083;&#1100;%202018%20&#1075;%20KOTEL.POTERI.NET.FACT.3.23(v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Krivneva/Downloads/&#1103;&#1085;&#1074;&#1072;&#1088;&#1100;%202018%20&#1075;%20KOTEL.POTERI.NET.FACT.3.23(v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izikova/Desktop/&#1044;&#1086;&#1082;&#1091;&#1084;&#1077;&#1085;&#1090;&#1099;%20&#1043;&#1080;&#1079;&#1080;&#1082;&#1086;&#1074;&#1086;&#1081;/&#1040;&#1085;&#1077;%20&#1050;&#1042;&#1069;&#1055;/&#1054;&#1054;&#1054;%20&#1045;&#1048;&#1040;&#1057;/2018%20&#1055;&#1086;&#1090;&#1077;&#1088;&#1080;/&#1085;&#1086;&#1103;&#1073;&#1088;&#1100;%20%202018%20&#1075;%20KOTEL.POTERI.NET.FACT.3.23(v2.0)%20-%20&#1082;&#1086;&#1087;&#1080;&#11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izikova/Desktop/&#1044;&#1086;&#1082;&#1091;&#1084;&#1077;&#1085;&#1090;&#1099;%20&#1043;&#1080;&#1079;&#1080;&#1082;&#1086;&#1074;&#1086;&#1081;/&#1040;&#1085;&#1077;%20&#1050;&#1042;&#1069;&#1055;/&#1054;&#1054;&#1054;%20&#1045;&#1048;&#1040;&#1057;/2018%20&#1055;&#1086;&#1090;&#1077;&#1088;&#1080;/&#1086;&#1082;&#1090;&#1103;&#1073;&#1088;&#1100;%202018%20&#1075;%20KOTEL.POTERI.NET.FACT.3.23(v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1050;&#1042;&#1069;&#1055;\&#1054;&#1054;&#1054;%20&#1050;&#1042;&#1069;&#1055;%20&#1045;&#1048;&#1040;&#1057;,%20&#1086;&#1090;&#1095;&#1077;&#1090;&#1099;\&#1054;&#1054;&#1054;%20&#1045;&#1048;&#1040;&#1057;%202014-2018\&#1076;&#1086;%2020%20&#1077;&#1078;&#1077;&#1084;&#1077;&#1089;%20&#1082;&#1086;&#1090;&#1077;&#1083;%20&#1087;&#1086;&#1090;&#1077;&#1088;&#1080;\2018\&#1089;&#1077;&#1085;&#1090;&#1103;&#1073;&#1088;&#1100;%202018%20&#1075;%20KOTEL.POTERI.NET.FACT.3.23(v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0;&#1042;&#1069;&#1055;\&#1054;&#1054;&#1054;%20&#1050;&#1042;&#1069;&#1055;%20&#1045;&#1048;&#1040;&#1057;,%20&#1086;&#1090;&#1095;&#1077;&#1090;&#1099;\&#1054;&#1054;&#1054;%20&#1045;&#1048;&#1040;&#1057;%202014-2018\&#1076;&#1086;%2020%20&#1077;&#1078;&#1077;&#1084;&#1077;&#1089;%20&#1082;&#1086;&#1090;&#1077;&#1083;%20&#1087;&#1086;&#1090;&#1077;&#1088;&#1080;\2018\&#1072;&#1074;&#1075;&#1091;&#1089;&#1090;%202018%20&#1075;%20KOTEL.POTERI.NET.FACT.3.23(v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1050;&#1042;&#1069;&#1055;\&#1054;&#1054;&#1054;%20&#1050;&#1042;&#1069;&#1055;%20&#1045;&#1048;&#1040;&#1057;,%20&#1086;&#1090;&#1095;&#1077;&#1090;&#1099;\&#1054;&#1054;&#1054;%20&#1045;&#1048;&#1040;&#1057;%202014-2018\&#1076;&#1086;%2020%20&#1077;&#1078;&#1077;&#1084;&#1077;&#1089;%20&#1082;&#1086;&#1090;&#1077;&#1083;%20&#1087;&#1086;&#1090;&#1077;&#1088;&#1080;\2018\&#1080;&#1102;&#1083;&#1100;%202018%20&#1075;%20KOTEL.POTERI.NET.FACT.3.23(v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0;&#1042;&#1069;&#1055;\&#1054;&#1054;&#1054;%20&#1050;&#1042;&#1069;&#1055;%20&#1045;&#1048;&#1040;&#1057;,%20&#1086;&#1090;&#1095;&#1077;&#1090;&#1099;\&#1054;&#1054;&#1054;%20&#1045;&#1048;&#1040;&#1057;%202014-2018\&#1076;&#1086;%2020%20&#1077;&#1078;&#1077;&#1084;&#1077;&#1089;%20&#1082;&#1086;&#1090;&#1077;&#1083;%20&#1087;&#1086;&#1090;&#1077;&#1088;&#1080;\2018\&#1080;&#1102;&#1085;&#1100;%202018%20&#1075;%20KOTEL.POTERI.NET.FACT.3.23(v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0;&#1042;&#1069;&#1055;\&#1054;&#1054;&#1054;%20&#1050;&#1042;&#1069;&#1055;%20&#1045;&#1048;&#1040;&#1057;,%20&#1086;&#1090;&#1095;&#1077;&#1090;&#1099;\&#1054;&#1054;&#1054;%20&#1045;&#1048;&#1040;&#1057;%202014-2018\&#1076;&#1086;%2020%20&#1077;&#1078;&#1077;&#1084;&#1077;&#1089;%20&#1082;&#1086;&#1090;&#1077;&#1083;%20&#1087;&#1086;&#1090;&#1077;&#1088;&#1080;\2018\&#1084;&#1072;&#1081;%202018%20&#1075;%20KOTEL.POTERI.NET.FACT.3.23(v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Krivneva/Downloads/&#1072;&#1087;&#1088;&#1077;&#1083;&#1100;%202018%20&#1075;%20KOTEL.POTERI.NET.FACT.3.23(v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sheetData sheetId="1">
        <row r="8">
          <cell r="G8" t="str">
            <v>Декабрь</v>
          </cell>
        </row>
      </sheetData>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sheetData sheetId="1">
        <row r="8">
          <cell r="G8" t="str">
            <v>Март</v>
          </cell>
        </row>
      </sheetData>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sheetData sheetId="1">
        <row r="8">
          <cell r="G8" t="str">
            <v>Февраль</v>
          </cell>
        </row>
      </sheetData>
      <sheetData sheetId="2"/>
      <sheetData sheetId="3"/>
      <sheetData sheetId="4"/>
      <sheetData sheetId="5"/>
      <sheetData sheetId="6"/>
      <sheetData sheetId="7"/>
      <sheetData sheetId="8"/>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refreshError="1"/>
      <sheetData sheetId="1" refreshError="1">
        <row r="8">
          <cell r="F8">
            <v>2018</v>
          </cell>
          <cell r="G8" t="str">
            <v>Январь</v>
          </cell>
        </row>
        <row r="10">
          <cell r="F10" t="str">
            <v>ООО "КВЭП"</v>
          </cell>
        </row>
      </sheetData>
      <sheetData sheetId="2" refreshError="1"/>
      <sheetData sheetId="3" refreshError="1"/>
      <sheetData sheetId="4" refreshError="1"/>
      <sheetData sheetId="5" refreshError="1"/>
      <sheetData sheetId="6" refreshError="1">
        <row r="185">
          <cell r="H185" t="str">
            <v>ЗАО "МАРЭМ+"</v>
          </cell>
        </row>
        <row r="186">
          <cell r="H186" t="str">
            <v>ЗАО "Транссервисэнерго"</v>
          </cell>
        </row>
        <row r="187">
          <cell r="H187" t="str">
            <v>ОАО "Кубаньэнергосбыт"</v>
          </cell>
        </row>
        <row r="188">
          <cell r="H188" t="str">
            <v>ОАО "Мосэнергосбыт"</v>
          </cell>
        </row>
        <row r="189">
          <cell r="H189" t="str">
            <v>ОАО "НЭСК"</v>
          </cell>
        </row>
        <row r="190">
          <cell r="H190" t="str">
            <v>ОАО "Оборонэнергосбыт"</v>
          </cell>
        </row>
        <row r="191">
          <cell r="H191" t="str">
            <v>ОАО «Нижноватомэнергосбыт»</v>
          </cell>
        </row>
        <row r="192">
          <cell r="H192" t="str">
            <v>ОАО ГК «ТНС энерго»</v>
          </cell>
        </row>
        <row r="193">
          <cell r="H193" t="str">
            <v>ООО "Дизаж М"</v>
          </cell>
        </row>
        <row r="194">
          <cell r="H194" t="str">
            <v>ООО "КНАУФ ЭНЕРГИЯ"</v>
          </cell>
        </row>
        <row r="195">
          <cell r="H195" t="str">
            <v>ООО "КубаньРесурс"</v>
          </cell>
        </row>
        <row r="196">
          <cell r="H196" t="str">
            <v>ООО "КЭС"</v>
          </cell>
        </row>
        <row r="197">
          <cell r="H197" t="str">
            <v>ООО "МагнитЭнерго"</v>
          </cell>
        </row>
        <row r="198">
          <cell r="H198" t="str">
            <v>ООО "Межрегиональная энергосбытовая компания" (ООО "Межрегионсбыт")</v>
          </cell>
        </row>
        <row r="199">
          <cell r="H199" t="str">
            <v>ООО "Региональная энергосбытовая компания" (ОПП)</v>
          </cell>
        </row>
        <row r="200">
          <cell r="H200" t="str">
            <v>ООО "РН-Энерго"</v>
          </cell>
        </row>
        <row r="201">
          <cell r="H201" t="str">
            <v>ООО "Русэнергоресурс"</v>
          </cell>
        </row>
        <row r="202">
          <cell r="H202" t="str">
            <v>ООО "РУСЭНЕРГОСБЫТ"</v>
          </cell>
        </row>
        <row r="203">
          <cell r="H203" t="str">
            <v>ООО "ТЕАМ"</v>
          </cell>
        </row>
        <row r="204">
          <cell r="H204" t="str">
            <v>ООО "Транснефтьэнерго"</v>
          </cell>
        </row>
        <row r="205">
          <cell r="H205" t="str">
            <v>ООО "ЭнергоЭффективность"</v>
          </cell>
        </row>
        <row r="206">
          <cell r="H206" t="str">
            <v>ООО "Южная энергосбытовая компания"</v>
          </cell>
        </row>
        <row r="207">
          <cell r="H207" t="str">
            <v>филиал "Южный" ОАО "Оборонэнергосбыт"</v>
          </cell>
        </row>
      </sheetData>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sheetData sheetId="1">
        <row r="8">
          <cell r="G8" t="str">
            <v>Ноябрь</v>
          </cell>
        </row>
      </sheetData>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refreshError="1"/>
      <sheetData sheetId="1">
        <row r="8">
          <cell r="G8" t="str">
            <v>Октябрь</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sheetData sheetId="1">
        <row r="8">
          <cell r="G8" t="str">
            <v>Сентябрь</v>
          </cell>
        </row>
      </sheetData>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sheetData sheetId="1">
        <row r="8">
          <cell r="G8" t="str">
            <v>Август</v>
          </cell>
        </row>
      </sheetData>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sheetData sheetId="1">
        <row r="8">
          <cell r="G8" t="str">
            <v>Июль</v>
          </cell>
        </row>
      </sheetData>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refreshError="1"/>
      <sheetData sheetId="1">
        <row r="8">
          <cell r="G8" t="str">
            <v>Июнь</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refreshError="1"/>
      <sheetData sheetId="1">
        <row r="8">
          <cell r="G8" t="str">
            <v>Май</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sheetData sheetId="1">
        <row r="8">
          <cell r="G8" t="str">
            <v>Апрель</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1:X28"/>
  <sheetViews>
    <sheetView topLeftCell="I8" workbookViewId="0">
      <selection activeCell="W29" sqref="W29"/>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6" t="s">
        <v>21</v>
      </c>
      <c r="E10" s="47"/>
      <c r="F10" s="47"/>
      <c r="G10" s="47"/>
      <c r="H10" s="47"/>
      <c r="I10" s="47"/>
      <c r="J10" s="47"/>
      <c r="K10" s="47"/>
      <c r="L10" s="47"/>
      <c r="M10" s="47"/>
      <c r="N10" s="47"/>
      <c r="O10" s="47"/>
      <c r="P10" s="47"/>
      <c r="Q10" s="47"/>
      <c r="R10" s="47"/>
      <c r="S10" s="47"/>
      <c r="T10" s="47"/>
      <c r="U10" s="47"/>
      <c r="V10" s="47"/>
      <c r="W10" s="48"/>
      <c r="X10" s="6"/>
    </row>
    <row r="11" spans="3:24" ht="15" customHeight="1" thickBot="1">
      <c r="C11" s="5"/>
      <c r="D11" s="49" t="str">
        <f>"ОРГАНИЗАЦИЯ: " &amp; IF(org="","Не определено",org)</f>
        <v>ОРГАНИЗАЦИЯ: ООО "КВЭП"</v>
      </c>
      <c r="E11" s="50"/>
      <c r="F11" s="50"/>
      <c r="G11" s="50"/>
      <c r="H11" s="50"/>
      <c r="I11" s="50"/>
      <c r="J11" s="50"/>
      <c r="K11" s="50"/>
      <c r="L11" s="50"/>
      <c r="M11" s="50"/>
      <c r="N11" s="50"/>
      <c r="O11" s="50"/>
      <c r="P11" s="50"/>
      <c r="Q11" s="50"/>
      <c r="R11" s="50"/>
      <c r="S11" s="50"/>
      <c r="T11" s="50"/>
      <c r="U11" s="50"/>
      <c r="V11" s="50"/>
      <c r="W11" s="51"/>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52" t="s">
        <v>0</v>
      </c>
      <c r="E13" s="54" t="s">
        <v>1</v>
      </c>
      <c r="F13" s="56" t="s">
        <v>2</v>
      </c>
      <c r="G13" s="56"/>
      <c r="H13" s="56"/>
      <c r="I13" s="56"/>
      <c r="J13" s="56"/>
      <c r="K13" s="56"/>
      <c r="L13" s="56"/>
      <c r="M13" s="56"/>
      <c r="N13" s="56"/>
      <c r="O13" s="56"/>
      <c r="P13" s="56"/>
      <c r="Q13" s="56" t="s">
        <v>3</v>
      </c>
      <c r="R13" s="56"/>
      <c r="S13" s="56" t="s">
        <v>4</v>
      </c>
      <c r="T13" s="56"/>
      <c r="U13" s="56"/>
      <c r="V13" s="56" t="s">
        <v>5</v>
      </c>
      <c r="W13" s="58" t="s">
        <v>6</v>
      </c>
      <c r="X13" s="6"/>
    </row>
    <row r="14" spans="3:24" ht="17.25" customHeight="1">
      <c r="C14" s="5"/>
      <c r="D14" s="53"/>
      <c r="E14" s="55"/>
      <c r="F14" s="55" t="s">
        <v>7</v>
      </c>
      <c r="G14" s="57" t="s">
        <v>8</v>
      </c>
      <c r="H14" s="57"/>
      <c r="I14" s="57"/>
      <c r="J14" s="57"/>
      <c r="K14" s="57"/>
      <c r="L14" s="57" t="s">
        <v>9</v>
      </c>
      <c r="M14" s="57"/>
      <c r="N14" s="57"/>
      <c r="O14" s="57"/>
      <c r="P14" s="57"/>
      <c r="Q14" s="57" t="s">
        <v>10</v>
      </c>
      <c r="R14" s="57" t="s">
        <v>11</v>
      </c>
      <c r="S14" s="57" t="s">
        <v>7</v>
      </c>
      <c r="T14" s="57" t="s">
        <v>12</v>
      </c>
      <c r="U14" s="57"/>
      <c r="V14" s="57"/>
      <c r="W14" s="59"/>
      <c r="X14" s="6"/>
    </row>
    <row r="15" spans="3:24" ht="60" customHeight="1">
      <c r="C15" s="5"/>
      <c r="D15" s="53"/>
      <c r="E15" s="55"/>
      <c r="F15" s="55"/>
      <c r="G15" s="8" t="s">
        <v>7</v>
      </c>
      <c r="H15" s="8" t="s">
        <v>13</v>
      </c>
      <c r="I15" s="8" t="s">
        <v>14</v>
      </c>
      <c r="J15" s="8" t="s">
        <v>15</v>
      </c>
      <c r="K15" s="8" t="s">
        <v>16</v>
      </c>
      <c r="L15" s="8" t="s">
        <v>7</v>
      </c>
      <c r="M15" s="8" t="s">
        <v>13</v>
      </c>
      <c r="N15" s="8" t="s">
        <v>14</v>
      </c>
      <c r="O15" s="8" t="s">
        <v>15</v>
      </c>
      <c r="P15" s="8" t="s">
        <v>16</v>
      </c>
      <c r="Q15" s="57"/>
      <c r="R15" s="57"/>
      <c r="S15" s="57"/>
      <c r="T15" s="9" t="s">
        <v>10</v>
      </c>
      <c r="U15" s="9" t="s">
        <v>11</v>
      </c>
      <c r="V15" s="57"/>
      <c r="W15" s="59"/>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60" t="str">
        <f>IF(_prd2="","Не определено",_prd2)</f>
        <v>Январь</v>
      </c>
      <c r="E18" s="61"/>
      <c r="F18" s="61"/>
      <c r="G18" s="61"/>
      <c r="H18" s="61"/>
      <c r="I18" s="61"/>
      <c r="J18" s="61"/>
      <c r="K18" s="61"/>
      <c r="L18" s="61"/>
      <c r="M18" s="61"/>
      <c r="N18" s="61"/>
      <c r="O18" s="61"/>
      <c r="P18" s="61"/>
      <c r="Q18" s="61"/>
      <c r="R18" s="61"/>
      <c r="S18" s="61"/>
      <c r="T18" s="61"/>
      <c r="U18" s="61"/>
      <c r="V18" s="61"/>
      <c r="W18" s="62"/>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111.63499999999999</v>
      </c>
      <c r="G20" s="21">
        <f t="shared" si="0"/>
        <v>111.63499999999999</v>
      </c>
      <c r="H20" s="21">
        <f t="shared" si="0"/>
        <v>0</v>
      </c>
      <c r="I20" s="21">
        <f t="shared" si="0"/>
        <v>38.807000000000002</v>
      </c>
      <c r="J20" s="21">
        <f t="shared" si="0"/>
        <v>32.020000000000003</v>
      </c>
      <c r="K20" s="21">
        <f t="shared" si="0"/>
        <v>40.808</v>
      </c>
      <c r="L20" s="21">
        <f t="shared" si="0"/>
        <v>0</v>
      </c>
      <c r="M20" s="21">
        <f t="shared" si="0"/>
        <v>0</v>
      </c>
      <c r="N20" s="21">
        <f t="shared" si="0"/>
        <v>0</v>
      </c>
      <c r="O20" s="21">
        <f t="shared" si="0"/>
        <v>0</v>
      </c>
      <c r="P20" s="21">
        <f t="shared" si="0"/>
        <v>0</v>
      </c>
      <c r="Q20" s="21">
        <f>IF(G20=0,0,T20/G20)</f>
        <v>3.2574490079276219</v>
      </c>
      <c r="R20" s="21">
        <f>IF(L20=0,0,U20/L20)</f>
        <v>0</v>
      </c>
      <c r="S20" s="21">
        <f>SUM(S21:S23)</f>
        <v>363.64532000000003</v>
      </c>
      <c r="T20" s="21">
        <f>SUM(T21:T23)</f>
        <v>363.64532000000003</v>
      </c>
      <c r="U20" s="21">
        <f>SUM(U21:U23)</f>
        <v>0</v>
      </c>
      <c r="V20" s="21">
        <f>SUM(V21:V23)</f>
        <v>0</v>
      </c>
      <c r="W20" s="22">
        <f>SUM(W21:W23)</f>
        <v>363.64532000000003</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111.63499999999999</v>
      </c>
      <c r="G22" s="21">
        <f>H22+I22+J22+K22</f>
        <v>111.63499999999999</v>
      </c>
      <c r="H22" s="26">
        <v>0</v>
      </c>
      <c r="I22" s="26">
        <v>38.807000000000002</v>
      </c>
      <c r="J22" s="26">
        <v>32.020000000000003</v>
      </c>
      <c r="K22" s="26">
        <v>40.808</v>
      </c>
      <c r="L22" s="21">
        <f>M22+N22+O22+P22</f>
        <v>0</v>
      </c>
      <c r="M22" s="26">
        <v>0</v>
      </c>
      <c r="N22" s="26">
        <v>0</v>
      </c>
      <c r="O22" s="26">
        <v>0</v>
      </c>
      <c r="P22" s="26">
        <v>0</v>
      </c>
      <c r="Q22" s="26">
        <f>T22/F22</f>
        <v>3.2574490079276219</v>
      </c>
      <c r="R22" s="26">
        <v>0</v>
      </c>
      <c r="S22" s="21">
        <f>T22+U22</f>
        <v>363.64532000000003</v>
      </c>
      <c r="T22" s="26">
        <v>363.64532000000003</v>
      </c>
      <c r="U22" s="26">
        <v>0</v>
      </c>
      <c r="V22" s="26">
        <v>0</v>
      </c>
      <c r="W22" s="27">
        <f>S22-V22</f>
        <v>363.64532000000003</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row r="26" spans="3:24" ht="12">
      <c r="W26" s="42">
        <v>308174</v>
      </c>
    </row>
    <row r="28" spans="3:24">
      <c r="W28" s="1">
        <f>W26*1.18</f>
        <v>363645.32</v>
      </c>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pageSetup paperSize="9" orientation="portrait" horizontalDpi="180" verticalDpi="180" r:id="rId1"/>
</worksheet>
</file>

<file path=xl/worksheets/sheet10.xml><?xml version="1.0" encoding="utf-8"?>
<worksheet xmlns="http://schemas.openxmlformats.org/spreadsheetml/2006/main" xmlns:r="http://schemas.openxmlformats.org/officeDocument/2006/relationships">
  <dimension ref="A1:V22"/>
  <sheetViews>
    <sheetView topLeftCell="A4" workbookViewId="0">
      <selection activeCell="O16" sqref="O16"/>
    </sheetView>
  </sheetViews>
  <sheetFormatPr defaultRowHeight="15"/>
  <cols>
    <col min="1" max="1" width="8.5703125" bestFit="1" customWidth="1"/>
    <col min="2" max="2" width="6.28515625" bestFit="1" customWidth="1"/>
    <col min="3" max="3" width="34.140625" bestFit="1" customWidth="1"/>
    <col min="4" max="14" width="8.85546875" customWidth="1"/>
    <col min="15" max="15" width="22.5703125" customWidth="1"/>
    <col min="16" max="16" width="21.85546875" customWidth="1"/>
    <col min="17" max="17" width="11.140625" customWidth="1"/>
    <col min="18" max="18" width="32.28515625" bestFit="1" customWidth="1"/>
    <col min="19" max="19" width="15.7109375" bestFit="1" customWidth="1"/>
    <col min="20" max="20" width="22.7109375" customWidth="1"/>
    <col min="21" max="21" width="19.28515625" customWidth="1"/>
  </cols>
  <sheetData>
    <row r="1" spans="1:22" s="1" customFormat="1" ht="27.75" customHeight="1"/>
    <row r="2" spans="1:22" s="1" customFormat="1" ht="27.75" customHeight="1">
      <c r="A2" s="2"/>
      <c r="B2" s="3"/>
      <c r="C2" s="3"/>
      <c r="D2" s="3"/>
      <c r="E2" s="3"/>
      <c r="F2" s="3"/>
      <c r="G2" s="3"/>
      <c r="H2" s="3"/>
      <c r="I2" s="3"/>
      <c r="J2" s="3"/>
      <c r="K2" s="3"/>
      <c r="L2" s="3"/>
      <c r="M2" s="3"/>
      <c r="N2" s="3"/>
      <c r="O2" s="3"/>
      <c r="P2" s="3"/>
      <c r="Q2" s="3"/>
      <c r="R2" s="3"/>
      <c r="S2" s="3"/>
      <c r="T2" s="3"/>
      <c r="U2" s="3"/>
      <c r="V2" s="4"/>
    </row>
    <row r="3" spans="1:22" s="1" customFormat="1" ht="27.75" customHeight="1">
      <c r="A3" s="5"/>
      <c r="B3" s="46" t="str">
        <f>"Фактический объём покупки электроэнергии сетевыми организациями на компенсацию потерь в части передачи сторонним потребителям за " &amp; IF(__________prd2="","Не определено",__________prd2)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Октябрь 2018 года</v>
      </c>
      <c r="C3" s="47"/>
      <c r="D3" s="47"/>
      <c r="E3" s="47"/>
      <c r="F3" s="47"/>
      <c r="G3" s="47"/>
      <c r="H3" s="47"/>
      <c r="I3" s="47"/>
      <c r="J3" s="47"/>
      <c r="K3" s="47"/>
      <c r="L3" s="47"/>
      <c r="M3" s="47"/>
      <c r="N3" s="47"/>
      <c r="O3" s="47"/>
      <c r="P3" s="47"/>
      <c r="Q3" s="47"/>
      <c r="R3" s="47"/>
      <c r="S3" s="47"/>
      <c r="T3" s="47"/>
      <c r="U3" s="48"/>
      <c r="V3" s="6"/>
    </row>
    <row r="4" spans="1:22" s="1" customFormat="1" ht="27.75" customHeight="1" thickBot="1">
      <c r="A4" s="5"/>
      <c r="B4" s="49" t="str">
        <f>"ОРГАНИЗАЦИЯ: " &amp; IF(org="","Не определено",org)</f>
        <v>ОРГАНИЗАЦИЯ: ООО "КВЭП"</v>
      </c>
      <c r="C4" s="50"/>
      <c r="D4" s="50"/>
      <c r="E4" s="50"/>
      <c r="F4" s="50"/>
      <c r="G4" s="50"/>
      <c r="H4" s="50"/>
      <c r="I4" s="50"/>
      <c r="J4" s="50"/>
      <c r="K4" s="50"/>
      <c r="L4" s="50"/>
      <c r="M4" s="50"/>
      <c r="N4" s="50"/>
      <c r="O4" s="50"/>
      <c r="P4" s="50"/>
      <c r="Q4" s="50"/>
      <c r="R4" s="50"/>
      <c r="S4" s="50"/>
      <c r="T4" s="50"/>
      <c r="U4" s="51"/>
      <c r="V4" s="6"/>
    </row>
    <row r="5" spans="1:22" s="1" customFormat="1" ht="27.75" customHeight="1">
      <c r="A5" s="5"/>
      <c r="B5" s="7"/>
      <c r="C5" s="7"/>
      <c r="D5" s="7"/>
      <c r="E5" s="7"/>
      <c r="F5" s="7"/>
      <c r="G5" s="7"/>
      <c r="H5" s="7"/>
      <c r="I5" s="7"/>
      <c r="J5" s="7"/>
      <c r="K5" s="7"/>
      <c r="L5" s="7"/>
      <c r="M5" s="7"/>
      <c r="N5" s="7"/>
      <c r="O5" s="7"/>
      <c r="P5" s="7"/>
      <c r="Q5" s="7"/>
      <c r="R5" s="7"/>
      <c r="S5" s="7"/>
      <c r="T5" s="7"/>
      <c r="U5" s="7"/>
      <c r="V5" s="6"/>
    </row>
    <row r="6" spans="1:22" s="1" customFormat="1" ht="27.75" customHeight="1">
      <c r="A6" s="5"/>
      <c r="B6" s="52" t="s">
        <v>0</v>
      </c>
      <c r="C6" s="54" t="s">
        <v>1</v>
      </c>
      <c r="D6" s="56" t="s">
        <v>2</v>
      </c>
      <c r="E6" s="56"/>
      <c r="F6" s="56"/>
      <c r="G6" s="56"/>
      <c r="H6" s="56"/>
      <c r="I6" s="56"/>
      <c r="J6" s="56"/>
      <c r="K6" s="56"/>
      <c r="L6" s="56"/>
      <c r="M6" s="56"/>
      <c r="N6" s="56"/>
      <c r="O6" s="56" t="s">
        <v>3</v>
      </c>
      <c r="P6" s="56"/>
      <c r="Q6" s="56" t="s">
        <v>4</v>
      </c>
      <c r="R6" s="56"/>
      <c r="S6" s="56"/>
      <c r="T6" s="56" t="s">
        <v>5</v>
      </c>
      <c r="U6" s="58" t="s">
        <v>6</v>
      </c>
      <c r="V6" s="6"/>
    </row>
    <row r="7" spans="1:22" s="1" customFormat="1" ht="27.75" customHeight="1">
      <c r="A7" s="5"/>
      <c r="B7" s="53"/>
      <c r="C7" s="55"/>
      <c r="D7" s="55" t="s">
        <v>7</v>
      </c>
      <c r="E7" s="57" t="s">
        <v>8</v>
      </c>
      <c r="F7" s="57"/>
      <c r="G7" s="57"/>
      <c r="H7" s="57"/>
      <c r="I7" s="57"/>
      <c r="J7" s="57" t="s">
        <v>9</v>
      </c>
      <c r="K7" s="57"/>
      <c r="L7" s="57"/>
      <c r="M7" s="57"/>
      <c r="N7" s="57"/>
      <c r="O7" s="57" t="s">
        <v>10</v>
      </c>
      <c r="P7" s="57" t="s">
        <v>11</v>
      </c>
      <c r="Q7" s="57" t="s">
        <v>7</v>
      </c>
      <c r="R7" s="57" t="s">
        <v>12</v>
      </c>
      <c r="S7" s="57"/>
      <c r="T7" s="57"/>
      <c r="U7" s="59"/>
      <c r="V7" s="6"/>
    </row>
    <row r="8" spans="1:22" s="1" customFormat="1" ht="72.75" customHeight="1">
      <c r="A8" s="5"/>
      <c r="B8" s="53"/>
      <c r="C8" s="55"/>
      <c r="D8" s="55"/>
      <c r="E8" s="8" t="s">
        <v>7</v>
      </c>
      <c r="F8" s="8" t="s">
        <v>13</v>
      </c>
      <c r="G8" s="8" t="s">
        <v>14</v>
      </c>
      <c r="H8" s="8" t="s">
        <v>15</v>
      </c>
      <c r="I8" s="8" t="s">
        <v>16</v>
      </c>
      <c r="J8" s="8" t="s">
        <v>7</v>
      </c>
      <c r="K8" s="8" t="s">
        <v>13</v>
      </c>
      <c r="L8" s="8" t="s">
        <v>14</v>
      </c>
      <c r="M8" s="8" t="s">
        <v>15</v>
      </c>
      <c r="N8" s="8" t="s">
        <v>16</v>
      </c>
      <c r="O8" s="57"/>
      <c r="P8" s="57"/>
      <c r="Q8" s="57"/>
      <c r="R8" s="40" t="s">
        <v>10</v>
      </c>
      <c r="S8" s="40" t="s">
        <v>11</v>
      </c>
      <c r="T8" s="57"/>
      <c r="U8" s="59"/>
      <c r="V8" s="6"/>
    </row>
    <row r="9" spans="1:22" s="1" customFormat="1" ht="20.25" customHeight="1">
      <c r="A9" s="5"/>
      <c r="B9" s="10">
        <v>1</v>
      </c>
      <c r="C9" s="11">
        <v>2</v>
      </c>
      <c r="D9" s="11">
        <v>3</v>
      </c>
      <c r="E9" s="11">
        <v>4</v>
      </c>
      <c r="F9" s="11">
        <v>5</v>
      </c>
      <c r="G9" s="11">
        <v>6</v>
      </c>
      <c r="H9" s="11">
        <v>7</v>
      </c>
      <c r="I9" s="11">
        <v>8</v>
      </c>
      <c r="J9" s="11">
        <v>9</v>
      </c>
      <c r="K9" s="11">
        <v>10</v>
      </c>
      <c r="L9" s="11">
        <v>11</v>
      </c>
      <c r="M9" s="11">
        <v>12</v>
      </c>
      <c r="N9" s="11">
        <v>13</v>
      </c>
      <c r="O9" s="11">
        <v>14</v>
      </c>
      <c r="P9" s="11">
        <v>15</v>
      </c>
      <c r="Q9" s="11">
        <v>16</v>
      </c>
      <c r="R9" s="11">
        <v>17</v>
      </c>
      <c r="S9" s="11">
        <v>18</v>
      </c>
      <c r="T9" s="11">
        <v>19</v>
      </c>
      <c r="U9" s="12">
        <v>20</v>
      </c>
      <c r="V9" s="6"/>
    </row>
    <row r="10" spans="1:22" s="1" customFormat="1" ht="27.75" customHeight="1">
      <c r="A10" s="5"/>
      <c r="B10" s="13"/>
      <c r="C10" s="14"/>
      <c r="D10" s="14"/>
      <c r="E10" s="14"/>
      <c r="F10" s="14"/>
      <c r="G10" s="14"/>
      <c r="H10" s="14"/>
      <c r="I10" s="14"/>
      <c r="J10" s="14"/>
      <c r="K10" s="14"/>
      <c r="L10" s="14"/>
      <c r="M10" s="14"/>
      <c r="N10" s="14"/>
      <c r="O10" s="14"/>
      <c r="P10" s="14"/>
      <c r="Q10" s="14"/>
      <c r="R10" s="14"/>
      <c r="S10" s="14"/>
      <c r="T10" s="15"/>
      <c r="U10" s="16"/>
      <c r="V10" s="6"/>
    </row>
    <row r="11" spans="1:22" s="1" customFormat="1" ht="27.75" customHeight="1">
      <c r="A11" s="5"/>
      <c r="B11" s="60" t="str">
        <f>IF(__________prd2="","Не определено",__________prd2)</f>
        <v>Октябрь</v>
      </c>
      <c r="C11" s="61"/>
      <c r="D11" s="61"/>
      <c r="E11" s="61"/>
      <c r="F11" s="61"/>
      <c r="G11" s="61"/>
      <c r="H11" s="61"/>
      <c r="I11" s="61"/>
      <c r="J11" s="61"/>
      <c r="K11" s="61"/>
      <c r="L11" s="61"/>
      <c r="M11" s="61"/>
      <c r="N11" s="61"/>
      <c r="O11" s="61"/>
      <c r="P11" s="61"/>
      <c r="Q11" s="61"/>
      <c r="R11" s="61"/>
      <c r="S11" s="61"/>
      <c r="T11" s="61"/>
      <c r="U11" s="62"/>
      <c r="V11" s="6"/>
    </row>
    <row r="12" spans="1:22" s="1" customFormat="1" ht="27.75" customHeight="1">
      <c r="A12" s="5"/>
      <c r="B12" s="13"/>
      <c r="C12" s="14"/>
      <c r="D12" s="14"/>
      <c r="E12" s="14"/>
      <c r="F12" s="14"/>
      <c r="G12" s="14"/>
      <c r="H12" s="14"/>
      <c r="I12" s="14"/>
      <c r="J12" s="14"/>
      <c r="K12" s="14"/>
      <c r="L12" s="14"/>
      <c r="M12" s="14"/>
      <c r="N12" s="14"/>
      <c r="O12" s="14"/>
      <c r="P12" s="14"/>
      <c r="Q12" s="14"/>
      <c r="R12" s="14"/>
      <c r="S12" s="15"/>
      <c r="T12" s="17"/>
      <c r="U12" s="18"/>
      <c r="V12" s="6"/>
    </row>
    <row r="13" spans="1:22" s="1" customFormat="1" ht="27.75" customHeight="1">
      <c r="A13" s="5"/>
      <c r="B13" s="19"/>
      <c r="C13" s="20" t="s">
        <v>7</v>
      </c>
      <c r="D13" s="21">
        <f t="shared" ref="D13:N13" si="0">SUM(D14:D16)</f>
        <v>97.269000000000005</v>
      </c>
      <c r="E13" s="21">
        <f t="shared" si="0"/>
        <v>97.269000000000005</v>
      </c>
      <c r="F13" s="21">
        <f t="shared" si="0"/>
        <v>0</v>
      </c>
      <c r="G13" s="21">
        <f t="shared" si="0"/>
        <v>32.58</v>
      </c>
      <c r="H13" s="21">
        <f t="shared" si="0"/>
        <v>10.455</v>
      </c>
      <c r="I13" s="21">
        <f t="shared" si="0"/>
        <v>54.234000000000002</v>
      </c>
      <c r="J13" s="21">
        <f t="shared" si="0"/>
        <v>0</v>
      </c>
      <c r="K13" s="21">
        <f t="shared" si="0"/>
        <v>0</v>
      </c>
      <c r="L13" s="21">
        <f t="shared" si="0"/>
        <v>0</v>
      </c>
      <c r="M13" s="21">
        <f t="shared" si="0"/>
        <v>0</v>
      </c>
      <c r="N13" s="21">
        <f t="shared" si="0"/>
        <v>0</v>
      </c>
      <c r="O13" s="21">
        <f>IF(E13=0,0,R13/E13)</f>
        <v>3.7895227667602209</v>
      </c>
      <c r="P13" s="21">
        <f>IF(J13=0,0,S13/J13)</f>
        <v>0</v>
      </c>
      <c r="Q13" s="21">
        <f>SUM(Q14:Q16)</f>
        <v>368.60308999999995</v>
      </c>
      <c r="R13" s="21">
        <f>SUM(R14:R16)</f>
        <v>368.60308999999995</v>
      </c>
      <c r="S13" s="21">
        <f>SUM(S14:S16)</f>
        <v>0</v>
      </c>
      <c r="T13" s="21">
        <f>SUM(T14:T16)</f>
        <v>0</v>
      </c>
      <c r="U13" s="22">
        <f>SUM(U14:U16)</f>
        <v>368.60308999999995</v>
      </c>
      <c r="V13" s="6"/>
    </row>
    <row r="14" spans="1:22" s="1" customFormat="1" ht="27.75" customHeight="1">
      <c r="A14" s="5"/>
      <c r="B14" s="19">
        <v>0</v>
      </c>
      <c r="C14" s="14"/>
      <c r="D14" s="14"/>
      <c r="E14" s="14"/>
      <c r="F14" s="14"/>
      <c r="G14" s="14"/>
      <c r="H14" s="14"/>
      <c r="I14" s="14"/>
      <c r="J14" s="14"/>
      <c r="K14" s="14"/>
      <c r="L14" s="14"/>
      <c r="M14" s="14"/>
      <c r="N14" s="14"/>
      <c r="O14" s="14"/>
      <c r="P14" s="14"/>
      <c r="Q14" s="14"/>
      <c r="R14" s="14"/>
      <c r="S14" s="15"/>
      <c r="T14" s="17"/>
      <c r="U14" s="18"/>
      <c r="V14" s="6"/>
    </row>
    <row r="15" spans="1:22" s="1" customFormat="1" ht="27.75" customHeight="1">
      <c r="A15" s="23" t="s">
        <v>17</v>
      </c>
      <c r="B15" s="24" t="s">
        <v>18</v>
      </c>
      <c r="C15" s="25" t="s">
        <v>19</v>
      </c>
      <c r="D15" s="21">
        <f>E15+J15</f>
        <v>97.269000000000005</v>
      </c>
      <c r="E15" s="21">
        <f>F15+G15+H15+I15</f>
        <v>97.269000000000005</v>
      </c>
      <c r="F15" s="26">
        <v>0</v>
      </c>
      <c r="G15" s="26">
        <v>32.58</v>
      </c>
      <c r="H15" s="26">
        <v>10.455</v>
      </c>
      <c r="I15" s="26">
        <v>54.234000000000002</v>
      </c>
      <c r="J15" s="21">
        <f>K15+L15+M15+N15</f>
        <v>0</v>
      </c>
      <c r="K15" s="26">
        <v>0</v>
      </c>
      <c r="L15" s="26">
        <v>0</v>
      </c>
      <c r="M15" s="26">
        <v>0</v>
      </c>
      <c r="N15" s="26">
        <v>0</v>
      </c>
      <c r="O15" s="26">
        <f>Q15/D15</f>
        <v>3.7895227667602209</v>
      </c>
      <c r="P15" s="26">
        <v>0</v>
      </c>
      <c r="Q15" s="21">
        <v>368.60308999999995</v>
      </c>
      <c r="R15" s="26">
        <f>D15*O15</f>
        <v>368.60308999999995</v>
      </c>
      <c r="S15" s="26">
        <v>0</v>
      </c>
      <c r="T15" s="26">
        <v>0</v>
      </c>
      <c r="U15" s="27">
        <f>Q15-T15</f>
        <v>368.60308999999995</v>
      </c>
      <c r="V15" s="28"/>
    </row>
    <row r="16" spans="1:22" s="1" customFormat="1" ht="27.75" customHeight="1" thickBot="1">
      <c r="A16" s="5"/>
      <c r="B16" s="29"/>
      <c r="C16" s="30" t="s">
        <v>20</v>
      </c>
      <c r="D16" s="31"/>
      <c r="E16" s="31"/>
      <c r="F16" s="31"/>
      <c r="G16" s="31"/>
      <c r="H16" s="31"/>
      <c r="I16" s="31"/>
      <c r="J16" s="31"/>
      <c r="K16" s="31"/>
      <c r="L16" s="31"/>
      <c r="M16" s="31"/>
      <c r="N16" s="31"/>
      <c r="O16" s="31"/>
      <c r="P16" s="31"/>
      <c r="Q16" s="31"/>
      <c r="R16" s="31"/>
      <c r="S16" s="31"/>
      <c r="T16" s="31"/>
      <c r="U16" s="32"/>
      <c r="V16" s="6"/>
    </row>
    <row r="17" spans="1:22" s="1" customFormat="1" ht="27.75" customHeight="1" thickBot="1">
      <c r="A17" s="33"/>
      <c r="B17" s="34"/>
      <c r="C17" s="34"/>
      <c r="D17" s="34"/>
      <c r="E17" s="34"/>
      <c r="F17" s="34"/>
      <c r="G17" s="34"/>
      <c r="H17" s="34"/>
      <c r="I17" s="34"/>
      <c r="J17" s="34"/>
      <c r="K17" s="34"/>
      <c r="L17" s="34"/>
      <c r="M17" s="34"/>
      <c r="N17" s="34"/>
      <c r="O17" s="34"/>
      <c r="P17" s="34"/>
      <c r="Q17" s="34"/>
      <c r="R17" s="34"/>
      <c r="S17" s="34"/>
      <c r="T17" s="34"/>
      <c r="U17" s="34"/>
      <c r="V17" s="35"/>
    </row>
    <row r="19" spans="1:22">
      <c r="U19" s="42">
        <v>312375.5</v>
      </c>
    </row>
    <row r="20" spans="1:22">
      <c r="U20">
        <f>U19*1.18</f>
        <v>368603.08999999997</v>
      </c>
    </row>
    <row r="21" spans="1:22">
      <c r="U21">
        <f>U20/1000</f>
        <v>368.60308999999995</v>
      </c>
    </row>
    <row r="22" spans="1:22">
      <c r="U22" s="41">
        <f>U15-U21</f>
        <v>0</v>
      </c>
    </row>
  </sheetData>
  <mergeCells count="17">
    <mergeCell ref="B11:U11"/>
    <mergeCell ref="E7:I7"/>
    <mergeCell ref="J7:N7"/>
    <mergeCell ref="O7:O8"/>
    <mergeCell ref="P7:P8"/>
    <mergeCell ref="Q7:Q8"/>
    <mergeCell ref="R7:S7"/>
    <mergeCell ref="B3:U3"/>
    <mergeCell ref="B4:U4"/>
    <mergeCell ref="B6:B8"/>
    <mergeCell ref="C6:C8"/>
    <mergeCell ref="D6:N6"/>
    <mergeCell ref="O6:P6"/>
    <mergeCell ref="Q6:S6"/>
    <mergeCell ref="T6:T8"/>
    <mergeCell ref="U6:U8"/>
    <mergeCell ref="D7:D8"/>
  </mergeCells>
  <dataValidations count="3">
    <dataValidation type="decimal" allowBlank="1" showInputMessage="1" showErrorMessage="1" errorTitle="Внимание" error="Допускается ввод только действительных чисел!" sqref="F15:I15 JB15:JE15 SX15:TA15 ACT15:ACW15 AMP15:AMS15 AWL15:AWO15 BGH15:BGK15 BQD15:BQG15 BZZ15:CAC15 CJV15:CJY15 CTR15:CTU15 DDN15:DDQ15 DNJ15:DNM15 DXF15:DXI15 EHB15:EHE15 EQX15:ERA15 FAT15:FAW15 FKP15:FKS15 FUL15:FUO15 GEH15:GEK15 GOD15:GOG15 GXZ15:GYC15 HHV15:HHY15 HRR15:HRU15 IBN15:IBQ15 ILJ15:ILM15 IVF15:IVI15 JFB15:JFE15 JOX15:JPA15 JYT15:JYW15 KIP15:KIS15 KSL15:KSO15 LCH15:LCK15 LMD15:LMG15 LVZ15:LWC15 MFV15:MFY15 MPR15:MPU15 MZN15:MZQ15 NJJ15:NJM15 NTF15:NTI15 ODB15:ODE15 OMX15:ONA15 OWT15:OWW15 PGP15:PGS15 PQL15:PQO15 QAH15:QAK15 QKD15:QKG15 QTZ15:QUC15 RDV15:RDY15 RNR15:RNU15 RXN15:RXQ15 SHJ15:SHM15 SRF15:SRI15 TBB15:TBE15 TKX15:TLA15 TUT15:TUW15 UEP15:UES15 UOL15:UOO15 UYH15:UYK15 VID15:VIG15 VRZ15:VSC15 WBV15:WBY15 WLR15:WLU15 WVN15:WVQ15 K15:P15 JG15:JL15 TC15:TH15 ACY15:ADD15 AMU15:AMZ15 AWQ15:AWV15 BGM15:BGR15 BQI15:BQN15 CAE15:CAJ15 CKA15:CKF15 CTW15:CUB15 DDS15:DDX15 DNO15:DNT15 DXK15:DXP15 EHG15:EHL15 ERC15:ERH15 FAY15:FBD15 FKU15:FKZ15 FUQ15:FUV15 GEM15:GER15 GOI15:GON15 GYE15:GYJ15 HIA15:HIF15 HRW15:HSB15 IBS15:IBX15 ILO15:ILT15 IVK15:IVP15 JFG15:JFL15 JPC15:JPH15 JYY15:JZD15 KIU15:KIZ15 KSQ15:KSV15 LCM15:LCR15 LMI15:LMN15 LWE15:LWJ15 MGA15:MGF15 MPW15:MQB15 MZS15:MZX15 NJO15:NJT15 NTK15:NTP15 ODG15:ODL15 ONC15:ONH15 OWY15:OXD15 PGU15:PGZ15 PQQ15:PQV15 QAM15:QAR15 QKI15:QKN15 QUE15:QUJ15 REA15:REF15 RNW15:ROB15 RXS15:RXX15 SHO15:SHT15 SRK15:SRP15 TBG15:TBL15 TLC15:TLH15 TUY15:TVD15 UEU15:UEZ15 UOQ15:UOV15 UYM15:UYR15 VII15:VIN15 VSE15:VSJ15 WCA15:WCF15 WLW15:WMB15 WVS15:WVX15 R15:T15 JN15:JP15 TJ15:TL15 ADF15:ADH15 ANB15:AND15 AWX15:AWZ15 BGT15:BGV15 BQP15:BQR15 CAL15:CAN15 CKH15:CKJ15 CUD15:CUF15 DDZ15:DEB15 DNV15:DNX15 DXR15:DXT15 EHN15:EHP15 ERJ15:ERL15 FBF15:FBH15 FLB15:FLD15 FUX15:FUZ15 GET15:GEV15 GOP15:GOR15 GYL15:GYN15 HIH15:HIJ15 HSD15:HSF15 IBZ15:ICB15 ILV15:ILX15 IVR15:IVT15 JFN15:JFP15 JPJ15:JPL15 JZF15:JZH15 KJB15:KJD15 KSX15:KSZ15 LCT15:LCV15 LMP15:LMR15 LWL15:LWN15 MGH15:MGJ15 MQD15:MQF15 MZZ15:NAB15 NJV15:NJX15 NTR15:NTT15 ODN15:ODP15 ONJ15:ONL15 OXF15:OXH15 PHB15:PHD15 PQX15:PQZ15 QAT15:QAV15 QKP15:QKR15 QUL15:QUN15 REH15:REJ15 ROD15:ROF15 RXZ15:RYB15 SHV15:SHX15 SRR15:SRT15 TBN15:TBP15 TLJ15:TLL15 TVF15:TVH15 UFB15:UFD15 UOX15:UOZ15 UYT15:UYV15 VIP15:VIR15 VSL15:VSN15 WCH15:WCJ15 WMD15:WMF15 WVZ15:WWB15">
      <formula1>-9.99999999999999E+23</formula1>
      <formula2>9.99999999999999E+23</formula2>
    </dataValidation>
    <dataValidation type="list" allowBlank="1" showInputMessage="1" showErrorMessage="1" sqref="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formula1>sbwt_name</formula1>
    </dataValidation>
    <dataValidation type="decimal" allowBlank="1" showInputMessage="1" showErrorMessage="1" sqref="D13:U13 IZ13:JQ13 SV13:TM13 ACR13:ADI13 AMN13:ANE13 AWJ13:AXA13 BGF13:BGW13 BQB13:BQS13 BZX13:CAO13 CJT13:CKK13 CTP13:CUG13 DDL13:DEC13 DNH13:DNY13 DXD13:DXU13 EGZ13:EHQ13 EQV13:ERM13 FAR13:FBI13 FKN13:FLE13 FUJ13:FVA13 GEF13:GEW13 GOB13:GOS13 GXX13:GYO13 HHT13:HIK13 HRP13:HSG13 IBL13:ICC13 ILH13:ILY13 IVD13:IVU13 JEZ13:JFQ13 JOV13:JPM13 JYR13:JZI13 KIN13:KJE13 KSJ13:KTA13 LCF13:LCW13 LMB13:LMS13 LVX13:LWO13 MFT13:MGK13 MPP13:MQG13 MZL13:NAC13 NJH13:NJY13 NTD13:NTU13 OCZ13:ODQ13 OMV13:ONM13 OWR13:OXI13 PGN13:PHE13 PQJ13:PRA13 QAF13:QAW13 QKB13:QKS13 QTX13:QUO13 RDT13:REK13 RNP13:ROG13 RXL13:RYC13 SHH13:SHY13 SRD13:SRU13 TAZ13:TBQ13 TKV13:TLM13 TUR13:TVI13 UEN13:UFE13 UOJ13:UPA13 UYF13:UYW13 VIB13:VIS13 VRX13:VSO13 WBT13:WCK13 WLP13:WMG13 WVL13:WWC13 D15:E15 IZ15:JA15 SV15:SW15 ACR15:ACS15 AMN15:AMO15 AWJ15:AWK15 BGF15:BGG15 BQB15:BQC15 BZX15:BZY15 CJT15:CJU15 CTP15:CTQ15 DDL15:DDM15 DNH15:DNI15 DXD15:DXE15 EGZ15:EHA15 EQV15:EQW15 FAR15:FAS15 FKN15:FKO15 FUJ15:FUK15 GEF15:GEG15 GOB15:GOC15 GXX15:GXY15 HHT15:HHU15 HRP15:HRQ15 IBL15:IBM15 ILH15:ILI15 IVD15:IVE15 JEZ15:JFA15 JOV15:JOW15 JYR15:JYS15 KIN15:KIO15 KSJ15:KSK15 LCF15:LCG15 LMB15:LMC15 LVX15:LVY15 MFT15:MFU15 MPP15:MPQ15 MZL15:MZM15 NJH15:NJI15 NTD15:NTE15 OCZ15:ODA15 OMV15:OMW15 OWR15:OWS15 PGN15:PGO15 PQJ15:PQK15 QAF15:QAG15 QKB15:QKC15 QTX15:QTY15 RDT15:RDU15 RNP15:RNQ15 RXL15:RXM15 SHH15:SHI15 SRD15:SRE15 TAZ15:TBA15 TKV15:TKW15 TUR15:TUS15 UEN15:UEO15 UOJ15:UOK15 UYF15:UYG15 VIB15:VIC15 VRX15:VRY15 WBT15:WBU15 WLP15:WLQ15 WVL15:WVM15 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Q15 J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formula1>-9.99999999999999E+29</formula1>
      <formula2>9.99999999999999E+30</formula2>
    </dataValidation>
  </dataValidations>
  <hyperlinks>
    <hyperlink ref="C16" location="Потери!A1" tooltip="Добавить сбытовую организацию" display="Добавить сбытовую организацию"/>
    <hyperlink ref="A15" location="'Потери'!$A$1" tooltip="Удалить" display="Удалить"/>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V24"/>
  <sheetViews>
    <sheetView topLeftCell="E1" workbookViewId="0">
      <selection activeCell="U23" sqref="U23"/>
    </sheetView>
  </sheetViews>
  <sheetFormatPr defaultRowHeight="15"/>
  <cols>
    <col min="1" max="1" width="8.5703125" bestFit="1" customWidth="1"/>
    <col min="2" max="2" width="6.28515625" bestFit="1" customWidth="1"/>
    <col min="3" max="3" width="34.140625" bestFit="1" customWidth="1"/>
    <col min="4" max="14" width="11.28515625" customWidth="1"/>
    <col min="15" max="15" width="29.28515625" customWidth="1"/>
    <col min="16" max="16" width="18.140625" customWidth="1"/>
    <col min="17" max="17" width="10.5703125" customWidth="1"/>
    <col min="18" max="18" width="32.28515625" bestFit="1" customWidth="1"/>
    <col min="19" max="19" width="15.7109375" bestFit="1" customWidth="1"/>
    <col min="20" max="20" width="22.28515625" customWidth="1"/>
    <col min="21" max="21" width="18.7109375" customWidth="1"/>
  </cols>
  <sheetData>
    <row r="1" spans="1:22" s="1" customFormat="1" ht="11.25"/>
    <row r="2" spans="1:22" s="1" customFormat="1" ht="11.25">
      <c r="A2" s="2"/>
      <c r="B2" s="3"/>
      <c r="C2" s="3"/>
      <c r="D2" s="3"/>
      <c r="E2" s="3"/>
      <c r="F2" s="3"/>
      <c r="G2" s="3"/>
      <c r="H2" s="3"/>
      <c r="I2" s="3"/>
      <c r="J2" s="3"/>
      <c r="K2" s="3"/>
      <c r="L2" s="3"/>
      <c r="M2" s="3"/>
      <c r="N2" s="3"/>
      <c r="O2" s="3"/>
      <c r="P2" s="3"/>
      <c r="Q2" s="3"/>
      <c r="R2" s="3"/>
      <c r="S2" s="3"/>
      <c r="T2" s="3"/>
      <c r="U2" s="3"/>
      <c r="V2" s="4"/>
    </row>
    <row r="3" spans="1:22" s="1" customFormat="1" ht="15" customHeight="1">
      <c r="A3" s="5"/>
      <c r="B3" s="46" t="str">
        <f>"Фактический объём покупки электроэнергии сетевыми организациями на компенсацию потерь в части передачи сторонним потребителям за " &amp; IF(___________prd2="","Не определено",___________prd2)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Ноябрь 2018 года</v>
      </c>
      <c r="C3" s="47"/>
      <c r="D3" s="47"/>
      <c r="E3" s="47"/>
      <c r="F3" s="47"/>
      <c r="G3" s="47"/>
      <c r="H3" s="47"/>
      <c r="I3" s="47"/>
      <c r="J3" s="47"/>
      <c r="K3" s="47"/>
      <c r="L3" s="47"/>
      <c r="M3" s="47"/>
      <c r="N3" s="47"/>
      <c r="O3" s="47"/>
      <c r="P3" s="47"/>
      <c r="Q3" s="47"/>
      <c r="R3" s="47"/>
      <c r="S3" s="47"/>
      <c r="T3" s="47"/>
      <c r="U3" s="48"/>
      <c r="V3" s="6"/>
    </row>
    <row r="4" spans="1:22" s="1" customFormat="1" ht="15" customHeight="1" thickBot="1">
      <c r="A4" s="5"/>
      <c r="B4" s="49" t="str">
        <f>"ОРГАНИЗАЦИЯ: " &amp; IF(org="","Не определено",org)</f>
        <v>ОРГАНИЗАЦИЯ: ООО "КВЭП"</v>
      </c>
      <c r="C4" s="50"/>
      <c r="D4" s="50"/>
      <c r="E4" s="50"/>
      <c r="F4" s="50"/>
      <c r="G4" s="50"/>
      <c r="H4" s="50"/>
      <c r="I4" s="50"/>
      <c r="J4" s="50"/>
      <c r="K4" s="50"/>
      <c r="L4" s="50"/>
      <c r="M4" s="50"/>
      <c r="N4" s="50"/>
      <c r="O4" s="50"/>
      <c r="P4" s="50"/>
      <c r="Q4" s="50"/>
      <c r="R4" s="50"/>
      <c r="S4" s="50"/>
      <c r="T4" s="50"/>
      <c r="U4" s="51"/>
      <c r="V4" s="6"/>
    </row>
    <row r="5" spans="1:22" s="1" customFormat="1" ht="11.25">
      <c r="A5" s="5"/>
      <c r="B5" s="7"/>
      <c r="C5" s="7"/>
      <c r="D5" s="7"/>
      <c r="E5" s="7"/>
      <c r="F5" s="7"/>
      <c r="G5" s="7"/>
      <c r="H5" s="7"/>
      <c r="I5" s="7"/>
      <c r="J5" s="7"/>
      <c r="K5" s="7"/>
      <c r="L5" s="7"/>
      <c r="M5" s="7"/>
      <c r="N5" s="7"/>
      <c r="O5" s="7"/>
      <c r="P5" s="7"/>
      <c r="Q5" s="7"/>
      <c r="R5" s="7"/>
      <c r="S5" s="7"/>
      <c r="T5" s="7"/>
      <c r="U5" s="7"/>
      <c r="V5" s="6"/>
    </row>
    <row r="6" spans="1:22" s="1" customFormat="1" ht="18" customHeight="1">
      <c r="A6" s="5"/>
      <c r="B6" s="52" t="s">
        <v>0</v>
      </c>
      <c r="C6" s="54" t="s">
        <v>1</v>
      </c>
      <c r="D6" s="56" t="s">
        <v>2</v>
      </c>
      <c r="E6" s="56"/>
      <c r="F6" s="56"/>
      <c r="G6" s="56"/>
      <c r="H6" s="56"/>
      <c r="I6" s="56"/>
      <c r="J6" s="56"/>
      <c r="K6" s="56"/>
      <c r="L6" s="56"/>
      <c r="M6" s="56"/>
      <c r="N6" s="56"/>
      <c r="O6" s="56" t="s">
        <v>3</v>
      </c>
      <c r="P6" s="56"/>
      <c r="Q6" s="56" t="s">
        <v>4</v>
      </c>
      <c r="R6" s="56"/>
      <c r="S6" s="56"/>
      <c r="T6" s="56" t="s">
        <v>5</v>
      </c>
      <c r="U6" s="58" t="s">
        <v>6</v>
      </c>
      <c r="V6" s="6"/>
    </row>
    <row r="7" spans="1:22" s="1" customFormat="1" ht="17.25" customHeight="1">
      <c r="A7" s="5"/>
      <c r="B7" s="53"/>
      <c r="C7" s="55"/>
      <c r="D7" s="55" t="s">
        <v>7</v>
      </c>
      <c r="E7" s="57" t="s">
        <v>8</v>
      </c>
      <c r="F7" s="57"/>
      <c r="G7" s="57"/>
      <c r="H7" s="57"/>
      <c r="I7" s="57"/>
      <c r="J7" s="57" t="s">
        <v>9</v>
      </c>
      <c r="K7" s="57"/>
      <c r="L7" s="57"/>
      <c r="M7" s="57"/>
      <c r="N7" s="57"/>
      <c r="O7" s="57" t="s">
        <v>10</v>
      </c>
      <c r="P7" s="57" t="s">
        <v>11</v>
      </c>
      <c r="Q7" s="57" t="s">
        <v>7</v>
      </c>
      <c r="R7" s="57" t="s">
        <v>12</v>
      </c>
      <c r="S7" s="57"/>
      <c r="T7" s="57"/>
      <c r="U7" s="59"/>
      <c r="V7" s="6"/>
    </row>
    <row r="8" spans="1:22" s="1" customFormat="1" ht="60" customHeight="1">
      <c r="A8" s="5"/>
      <c r="B8" s="53"/>
      <c r="C8" s="55"/>
      <c r="D8" s="55"/>
      <c r="E8" s="8" t="s">
        <v>7</v>
      </c>
      <c r="F8" s="8" t="s">
        <v>13</v>
      </c>
      <c r="G8" s="8" t="s">
        <v>14</v>
      </c>
      <c r="H8" s="8" t="s">
        <v>15</v>
      </c>
      <c r="I8" s="8" t="s">
        <v>16</v>
      </c>
      <c r="J8" s="8" t="s">
        <v>7</v>
      </c>
      <c r="K8" s="8" t="s">
        <v>13</v>
      </c>
      <c r="L8" s="8" t="s">
        <v>14</v>
      </c>
      <c r="M8" s="8" t="s">
        <v>15</v>
      </c>
      <c r="N8" s="8" t="s">
        <v>16</v>
      </c>
      <c r="O8" s="57"/>
      <c r="P8" s="57"/>
      <c r="Q8" s="57"/>
      <c r="R8" s="40" t="s">
        <v>10</v>
      </c>
      <c r="S8" s="40" t="s">
        <v>11</v>
      </c>
      <c r="T8" s="57"/>
      <c r="U8" s="59"/>
      <c r="V8" s="6"/>
    </row>
    <row r="9" spans="1:22" s="1" customFormat="1" ht="11.25">
      <c r="A9" s="5"/>
      <c r="B9" s="10">
        <v>1</v>
      </c>
      <c r="C9" s="11">
        <v>2</v>
      </c>
      <c r="D9" s="11">
        <v>3</v>
      </c>
      <c r="E9" s="11">
        <v>4</v>
      </c>
      <c r="F9" s="11">
        <v>5</v>
      </c>
      <c r="G9" s="11">
        <v>6</v>
      </c>
      <c r="H9" s="11">
        <v>7</v>
      </c>
      <c r="I9" s="11">
        <v>8</v>
      </c>
      <c r="J9" s="11">
        <v>9</v>
      </c>
      <c r="K9" s="11">
        <v>10</v>
      </c>
      <c r="L9" s="11">
        <v>11</v>
      </c>
      <c r="M9" s="11">
        <v>12</v>
      </c>
      <c r="N9" s="11">
        <v>13</v>
      </c>
      <c r="O9" s="11">
        <v>14</v>
      </c>
      <c r="P9" s="11">
        <v>15</v>
      </c>
      <c r="Q9" s="11">
        <v>16</v>
      </c>
      <c r="R9" s="11">
        <v>17</v>
      </c>
      <c r="S9" s="11">
        <v>18</v>
      </c>
      <c r="T9" s="11">
        <v>19</v>
      </c>
      <c r="U9" s="12">
        <v>20</v>
      </c>
      <c r="V9" s="6"/>
    </row>
    <row r="10" spans="1:22" s="1" customFormat="1" ht="11.25" hidden="1">
      <c r="A10" s="5"/>
      <c r="B10" s="13"/>
      <c r="C10" s="14"/>
      <c r="D10" s="14"/>
      <c r="E10" s="14"/>
      <c r="F10" s="14"/>
      <c r="G10" s="14"/>
      <c r="H10" s="14"/>
      <c r="I10" s="14"/>
      <c r="J10" s="14"/>
      <c r="K10" s="14"/>
      <c r="L10" s="14"/>
      <c r="M10" s="14"/>
      <c r="N10" s="14"/>
      <c r="O10" s="14"/>
      <c r="P10" s="14"/>
      <c r="Q10" s="14"/>
      <c r="R10" s="14"/>
      <c r="S10" s="14"/>
      <c r="T10" s="15"/>
      <c r="U10" s="16"/>
      <c r="V10" s="6"/>
    </row>
    <row r="11" spans="1:22" s="1" customFormat="1" ht="18" customHeight="1">
      <c r="A11" s="5"/>
      <c r="B11" s="60" t="str">
        <f>IF(___________prd2="","Не определено",___________prd2)</f>
        <v>Ноябрь</v>
      </c>
      <c r="C11" s="61"/>
      <c r="D11" s="61"/>
      <c r="E11" s="61"/>
      <c r="F11" s="61"/>
      <c r="G11" s="61"/>
      <c r="H11" s="61"/>
      <c r="I11" s="61"/>
      <c r="J11" s="61"/>
      <c r="K11" s="61"/>
      <c r="L11" s="61"/>
      <c r="M11" s="61"/>
      <c r="N11" s="61"/>
      <c r="O11" s="61"/>
      <c r="P11" s="61"/>
      <c r="Q11" s="61"/>
      <c r="R11" s="61"/>
      <c r="S11" s="61"/>
      <c r="T11" s="61"/>
      <c r="U11" s="62"/>
      <c r="V11" s="6"/>
    </row>
    <row r="12" spans="1:22" s="1" customFormat="1" ht="11.25">
      <c r="A12" s="5"/>
      <c r="B12" s="13"/>
      <c r="C12" s="14"/>
      <c r="D12" s="14"/>
      <c r="E12" s="14"/>
      <c r="F12" s="14"/>
      <c r="G12" s="14"/>
      <c r="H12" s="14"/>
      <c r="I12" s="14"/>
      <c r="J12" s="14"/>
      <c r="K12" s="14"/>
      <c r="L12" s="14"/>
      <c r="M12" s="14"/>
      <c r="N12" s="14"/>
      <c r="O12" s="14"/>
      <c r="P12" s="14"/>
      <c r="Q12" s="14"/>
      <c r="R12" s="14"/>
      <c r="S12" s="15"/>
      <c r="T12" s="17"/>
      <c r="U12" s="18"/>
      <c r="V12" s="6"/>
    </row>
    <row r="13" spans="1:22" s="1" customFormat="1" ht="30" customHeight="1">
      <c r="A13" s="5"/>
      <c r="B13" s="19"/>
      <c r="C13" s="20" t="s">
        <v>7</v>
      </c>
      <c r="D13" s="21">
        <f t="shared" ref="D13:N13" si="0">SUM(D14:D16)</f>
        <v>106.538</v>
      </c>
      <c r="E13" s="21">
        <f t="shared" si="0"/>
        <v>106.538</v>
      </c>
      <c r="F13" s="21">
        <f t="shared" si="0"/>
        <v>0</v>
      </c>
      <c r="G13" s="21">
        <f t="shared" si="0"/>
        <v>56.468000000000004</v>
      </c>
      <c r="H13" s="21">
        <f t="shared" si="0"/>
        <v>30.19</v>
      </c>
      <c r="I13" s="21">
        <f t="shared" si="0"/>
        <v>19.88</v>
      </c>
      <c r="J13" s="21">
        <f t="shared" si="0"/>
        <v>0</v>
      </c>
      <c r="K13" s="21">
        <f t="shared" si="0"/>
        <v>0</v>
      </c>
      <c r="L13" s="21">
        <f t="shared" si="0"/>
        <v>0</v>
      </c>
      <c r="M13" s="21">
        <f t="shared" si="0"/>
        <v>0</v>
      </c>
      <c r="N13" s="21">
        <f t="shared" si="0"/>
        <v>0</v>
      </c>
      <c r="O13" s="21">
        <f>IF(E13=0,0,R13/E13)</f>
        <v>3.7071470254744781</v>
      </c>
      <c r="P13" s="21">
        <f>IF(J13=0,0,S13/J13)</f>
        <v>0</v>
      </c>
      <c r="Q13" s="21">
        <f>SUM(Q14:Q16)</f>
        <v>394.95202979999993</v>
      </c>
      <c r="R13" s="21">
        <f>SUM(R14:R16)</f>
        <v>394.95202979999993</v>
      </c>
      <c r="S13" s="21">
        <f>SUM(S14:S16)</f>
        <v>0</v>
      </c>
      <c r="T13" s="21">
        <f>SUM(T14:T16)</f>
        <v>0</v>
      </c>
      <c r="U13" s="22">
        <f>SUM(U14:U16)</f>
        <v>394.95202979999993</v>
      </c>
      <c r="V13" s="6"/>
    </row>
    <row r="14" spans="1:22" s="1" customFormat="1" ht="11.25" hidden="1">
      <c r="A14" s="5"/>
      <c r="B14" s="19">
        <v>0</v>
      </c>
      <c r="C14" s="14"/>
      <c r="D14" s="14"/>
      <c r="E14" s="14"/>
      <c r="F14" s="14"/>
      <c r="G14" s="14"/>
      <c r="H14" s="14"/>
      <c r="I14" s="14"/>
      <c r="J14" s="14"/>
      <c r="K14" s="14"/>
      <c r="L14" s="14"/>
      <c r="M14" s="14"/>
      <c r="N14" s="14"/>
      <c r="O14" s="14"/>
      <c r="P14" s="14"/>
      <c r="Q14" s="14"/>
      <c r="R14" s="14"/>
      <c r="S14" s="15"/>
      <c r="T14" s="17"/>
      <c r="U14" s="18"/>
      <c r="V14" s="6"/>
    </row>
    <row r="15" spans="1:22" s="1" customFormat="1" ht="30" customHeight="1">
      <c r="A15" s="23" t="s">
        <v>17</v>
      </c>
      <c r="B15" s="24" t="s">
        <v>18</v>
      </c>
      <c r="C15" s="25" t="s">
        <v>19</v>
      </c>
      <c r="D15" s="21">
        <f>E15+J15</f>
        <v>106.538</v>
      </c>
      <c r="E15" s="21">
        <f>F15+G15+H15+I15</f>
        <v>106.538</v>
      </c>
      <c r="F15" s="26">
        <v>0</v>
      </c>
      <c r="G15" s="26">
        <v>56.468000000000004</v>
      </c>
      <c r="H15" s="26">
        <v>30.19</v>
      </c>
      <c r="I15" s="26">
        <v>19.88</v>
      </c>
      <c r="J15" s="21">
        <f>K15+L15+M15+N15</f>
        <v>0</v>
      </c>
      <c r="K15" s="26">
        <v>0</v>
      </c>
      <c r="L15" s="26">
        <v>0</v>
      </c>
      <c r="M15" s="26">
        <v>0</v>
      </c>
      <c r="N15" s="26">
        <v>0</v>
      </c>
      <c r="O15" s="26">
        <f>R15/D15</f>
        <v>3.7071470254744781</v>
      </c>
      <c r="P15" s="26">
        <v>0</v>
      </c>
      <c r="Q15" s="21">
        <f>R15+S15</f>
        <v>394.95202979999993</v>
      </c>
      <c r="R15" s="26">
        <v>394.95202979999993</v>
      </c>
      <c r="S15" s="26">
        <v>0</v>
      </c>
      <c r="T15" s="26">
        <v>0</v>
      </c>
      <c r="U15" s="27">
        <f>Q15-T15</f>
        <v>394.95202979999993</v>
      </c>
      <c r="V15" s="28"/>
    </row>
    <row r="16" spans="1:22" s="1" customFormat="1" ht="15" customHeight="1" thickBot="1">
      <c r="A16" s="5"/>
      <c r="B16" s="29"/>
      <c r="C16" s="30" t="s">
        <v>20</v>
      </c>
      <c r="D16" s="31"/>
      <c r="E16" s="31"/>
      <c r="F16" s="31"/>
      <c r="G16" s="31"/>
      <c r="H16" s="31"/>
      <c r="I16" s="31"/>
      <c r="J16" s="31"/>
      <c r="K16" s="31"/>
      <c r="L16" s="31"/>
      <c r="M16" s="31"/>
      <c r="N16" s="31"/>
      <c r="O16" s="31"/>
      <c r="P16" s="31"/>
      <c r="Q16" s="31"/>
      <c r="R16" s="31"/>
      <c r="S16" s="31"/>
      <c r="T16" s="31"/>
      <c r="U16" s="32"/>
      <c r="V16" s="6"/>
    </row>
    <row r="17" spans="1:22" s="1" customFormat="1" ht="12" thickBot="1">
      <c r="A17" s="33"/>
      <c r="B17" s="34"/>
      <c r="C17" s="34"/>
      <c r="D17" s="34"/>
      <c r="E17" s="34"/>
      <c r="F17" s="34"/>
      <c r="G17" s="34"/>
      <c r="H17" s="34"/>
      <c r="I17" s="34"/>
      <c r="J17" s="34"/>
      <c r="K17" s="34"/>
      <c r="L17" s="34"/>
      <c r="M17" s="34"/>
      <c r="N17" s="34"/>
      <c r="O17" s="34"/>
      <c r="P17" s="34"/>
      <c r="Q17" s="34"/>
      <c r="R17" s="34"/>
      <c r="S17" s="34"/>
      <c r="T17" s="34"/>
      <c r="U17" s="34"/>
      <c r="V17" s="35"/>
    </row>
    <row r="20" spans="1:22">
      <c r="U20">
        <v>334705.11</v>
      </c>
    </row>
    <row r="22" spans="1:22">
      <c r="U22">
        <f>U20*1.18</f>
        <v>394952.02979999996</v>
      </c>
    </row>
    <row r="23" spans="1:22">
      <c r="U23" s="41">
        <f>U22/1000</f>
        <v>394.95202979999993</v>
      </c>
    </row>
    <row r="24" spans="1:22">
      <c r="U24" s="41">
        <f>U15-U23</f>
        <v>0</v>
      </c>
    </row>
  </sheetData>
  <mergeCells count="17">
    <mergeCell ref="B11:U11"/>
    <mergeCell ref="E7:I7"/>
    <mergeCell ref="J7:N7"/>
    <mergeCell ref="O7:O8"/>
    <mergeCell ref="P7:P8"/>
    <mergeCell ref="Q7:Q8"/>
    <mergeCell ref="R7:S7"/>
    <mergeCell ref="B3:U3"/>
    <mergeCell ref="B4:U4"/>
    <mergeCell ref="B6:B8"/>
    <mergeCell ref="C6:C8"/>
    <mergeCell ref="D6:N6"/>
    <mergeCell ref="O6:P6"/>
    <mergeCell ref="Q6:S6"/>
    <mergeCell ref="T6:T8"/>
    <mergeCell ref="U6:U8"/>
    <mergeCell ref="D7:D8"/>
  </mergeCells>
  <dataValidations count="3">
    <dataValidation type="decimal" allowBlank="1" showInputMessage="1" showErrorMessage="1" errorTitle="Внимание" error="Допускается ввод только действительных чисел!" sqref="F15:I15 JB15:JE15 SX15:TA15 ACT15:ACW15 AMP15:AMS15 AWL15:AWO15 BGH15:BGK15 BQD15:BQG15 BZZ15:CAC15 CJV15:CJY15 CTR15:CTU15 DDN15:DDQ15 DNJ15:DNM15 DXF15:DXI15 EHB15:EHE15 EQX15:ERA15 FAT15:FAW15 FKP15:FKS15 FUL15:FUO15 GEH15:GEK15 GOD15:GOG15 GXZ15:GYC15 HHV15:HHY15 HRR15:HRU15 IBN15:IBQ15 ILJ15:ILM15 IVF15:IVI15 JFB15:JFE15 JOX15:JPA15 JYT15:JYW15 KIP15:KIS15 KSL15:KSO15 LCH15:LCK15 LMD15:LMG15 LVZ15:LWC15 MFV15:MFY15 MPR15:MPU15 MZN15:MZQ15 NJJ15:NJM15 NTF15:NTI15 ODB15:ODE15 OMX15:ONA15 OWT15:OWW15 PGP15:PGS15 PQL15:PQO15 QAH15:QAK15 QKD15:QKG15 QTZ15:QUC15 RDV15:RDY15 RNR15:RNU15 RXN15:RXQ15 SHJ15:SHM15 SRF15:SRI15 TBB15:TBE15 TKX15:TLA15 TUT15:TUW15 UEP15:UES15 UOL15:UOO15 UYH15:UYK15 VID15:VIG15 VRZ15:VSC15 WBV15:WBY15 WLR15:WLU15 WVN15:WVQ15 K15:P15 JG15:JL15 TC15:TH15 ACY15:ADD15 AMU15:AMZ15 AWQ15:AWV15 BGM15:BGR15 BQI15:BQN15 CAE15:CAJ15 CKA15:CKF15 CTW15:CUB15 DDS15:DDX15 DNO15:DNT15 DXK15:DXP15 EHG15:EHL15 ERC15:ERH15 FAY15:FBD15 FKU15:FKZ15 FUQ15:FUV15 GEM15:GER15 GOI15:GON15 GYE15:GYJ15 HIA15:HIF15 HRW15:HSB15 IBS15:IBX15 ILO15:ILT15 IVK15:IVP15 JFG15:JFL15 JPC15:JPH15 JYY15:JZD15 KIU15:KIZ15 KSQ15:KSV15 LCM15:LCR15 LMI15:LMN15 LWE15:LWJ15 MGA15:MGF15 MPW15:MQB15 MZS15:MZX15 NJO15:NJT15 NTK15:NTP15 ODG15:ODL15 ONC15:ONH15 OWY15:OXD15 PGU15:PGZ15 PQQ15:PQV15 QAM15:QAR15 QKI15:QKN15 QUE15:QUJ15 REA15:REF15 RNW15:ROB15 RXS15:RXX15 SHO15:SHT15 SRK15:SRP15 TBG15:TBL15 TLC15:TLH15 TUY15:TVD15 UEU15:UEZ15 UOQ15:UOV15 UYM15:UYR15 VII15:VIN15 VSE15:VSJ15 WCA15:WCF15 WLW15:WMB15 WVS15:WVX15 R15:T15 JN15:JP15 TJ15:TL15 ADF15:ADH15 ANB15:AND15 AWX15:AWZ15 BGT15:BGV15 BQP15:BQR15 CAL15:CAN15 CKH15:CKJ15 CUD15:CUF15 DDZ15:DEB15 DNV15:DNX15 DXR15:DXT15 EHN15:EHP15 ERJ15:ERL15 FBF15:FBH15 FLB15:FLD15 FUX15:FUZ15 GET15:GEV15 GOP15:GOR15 GYL15:GYN15 HIH15:HIJ15 HSD15:HSF15 IBZ15:ICB15 ILV15:ILX15 IVR15:IVT15 JFN15:JFP15 JPJ15:JPL15 JZF15:JZH15 KJB15:KJD15 KSX15:KSZ15 LCT15:LCV15 LMP15:LMR15 LWL15:LWN15 MGH15:MGJ15 MQD15:MQF15 MZZ15:NAB15 NJV15:NJX15 NTR15:NTT15 ODN15:ODP15 ONJ15:ONL15 OXF15:OXH15 PHB15:PHD15 PQX15:PQZ15 QAT15:QAV15 QKP15:QKR15 QUL15:QUN15 REH15:REJ15 ROD15:ROF15 RXZ15:RYB15 SHV15:SHX15 SRR15:SRT15 TBN15:TBP15 TLJ15:TLL15 TVF15:TVH15 UFB15:UFD15 UOX15:UOZ15 UYT15:UYV15 VIP15:VIR15 VSL15:VSN15 WCH15:WCJ15 WMD15:WMF15 WVZ15:WWB15">
      <formula1>-9.99999999999999E+23</formula1>
      <formula2>9.99999999999999E+23</formula2>
    </dataValidation>
    <dataValidation type="list" allowBlank="1" showInputMessage="1" showErrorMessage="1" sqref="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formula1>sbwt_name</formula1>
    </dataValidation>
    <dataValidation type="decimal" allowBlank="1" showInputMessage="1" showErrorMessage="1" sqref="D13:U13 IZ13:JQ13 SV13:TM13 ACR13:ADI13 AMN13:ANE13 AWJ13:AXA13 BGF13:BGW13 BQB13:BQS13 BZX13:CAO13 CJT13:CKK13 CTP13:CUG13 DDL13:DEC13 DNH13:DNY13 DXD13:DXU13 EGZ13:EHQ13 EQV13:ERM13 FAR13:FBI13 FKN13:FLE13 FUJ13:FVA13 GEF13:GEW13 GOB13:GOS13 GXX13:GYO13 HHT13:HIK13 HRP13:HSG13 IBL13:ICC13 ILH13:ILY13 IVD13:IVU13 JEZ13:JFQ13 JOV13:JPM13 JYR13:JZI13 KIN13:KJE13 KSJ13:KTA13 LCF13:LCW13 LMB13:LMS13 LVX13:LWO13 MFT13:MGK13 MPP13:MQG13 MZL13:NAC13 NJH13:NJY13 NTD13:NTU13 OCZ13:ODQ13 OMV13:ONM13 OWR13:OXI13 PGN13:PHE13 PQJ13:PRA13 QAF13:QAW13 QKB13:QKS13 QTX13:QUO13 RDT13:REK13 RNP13:ROG13 RXL13:RYC13 SHH13:SHY13 SRD13:SRU13 TAZ13:TBQ13 TKV13:TLM13 TUR13:TVI13 UEN13:UFE13 UOJ13:UPA13 UYF13:UYW13 VIB13:VIS13 VRX13:VSO13 WBT13:WCK13 WLP13:WMG13 WVL13:WWC13 D15:E15 IZ15:JA15 SV15:SW15 ACR15:ACS15 AMN15:AMO15 AWJ15:AWK15 BGF15:BGG15 BQB15:BQC15 BZX15:BZY15 CJT15:CJU15 CTP15:CTQ15 DDL15:DDM15 DNH15:DNI15 DXD15:DXE15 EGZ15:EHA15 EQV15:EQW15 FAR15:FAS15 FKN15:FKO15 FUJ15:FUK15 GEF15:GEG15 GOB15:GOC15 GXX15:GXY15 HHT15:HHU15 HRP15:HRQ15 IBL15:IBM15 ILH15:ILI15 IVD15:IVE15 JEZ15:JFA15 JOV15:JOW15 JYR15:JYS15 KIN15:KIO15 KSJ15:KSK15 LCF15:LCG15 LMB15:LMC15 LVX15:LVY15 MFT15:MFU15 MPP15:MPQ15 MZL15:MZM15 NJH15:NJI15 NTD15:NTE15 OCZ15:ODA15 OMV15:OMW15 OWR15:OWS15 PGN15:PGO15 PQJ15:PQK15 QAF15:QAG15 QKB15:QKC15 QTX15:QTY15 RDT15:RDU15 RNP15:RNQ15 RXL15:RXM15 SHH15:SHI15 SRD15:SRE15 TAZ15:TBA15 TKV15:TKW15 TUR15:TUS15 UEN15:UEO15 UOJ15:UOK15 UYF15:UYG15 VIB15:VIC15 VRX15:VRY15 WBT15:WBU15 WLP15:WLQ15 WVL15:WVM15 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Q15 J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formula1>-9.99999999999999E+29</formula1>
      <formula2>9.99999999999999E+30</formula2>
    </dataValidation>
  </dataValidations>
  <hyperlinks>
    <hyperlink ref="C16" location="Потери!A1" tooltip="Добавить сбытовую организацию" display="Добавить сбытовую организацию"/>
    <hyperlink ref="A15" location="'Потери'!$A$1" tooltip="Удалить" display="Удалить"/>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C1:X23"/>
  <sheetViews>
    <sheetView tabSelected="1" workbookViewId="0">
      <selection activeCell="E1" sqref="E1"/>
    </sheetView>
  </sheetViews>
  <sheetFormatPr defaultRowHeight="15"/>
  <cols>
    <col min="4" max="4" width="9.28515625" customWidth="1"/>
    <col min="5" max="5" width="14.28515625" customWidth="1"/>
    <col min="23" max="23" width="11.85546875" customWidth="1"/>
    <col min="24" max="24" width="10" bestFit="1" customWidth="1"/>
  </cols>
  <sheetData>
    <row r="1" spans="3:24" s="1" customFormat="1" ht="11.25"/>
    <row r="2" spans="3:24" s="1" customFormat="1" ht="11.25">
      <c r="C2" s="2"/>
      <c r="D2" s="3"/>
      <c r="E2" s="3"/>
      <c r="F2" s="3"/>
      <c r="G2" s="3"/>
      <c r="H2" s="3"/>
      <c r="I2" s="3"/>
      <c r="J2" s="3"/>
      <c r="K2" s="3"/>
      <c r="L2" s="3"/>
      <c r="M2" s="3"/>
      <c r="N2" s="3"/>
      <c r="O2" s="3"/>
      <c r="P2" s="3"/>
      <c r="Q2" s="3"/>
      <c r="R2" s="3"/>
      <c r="S2" s="3"/>
      <c r="T2" s="3"/>
      <c r="U2" s="3"/>
      <c r="V2" s="3"/>
      <c r="W2" s="3"/>
      <c r="X2" s="4"/>
    </row>
    <row r="3" spans="3:24" s="1" customFormat="1" ht="15" customHeight="1">
      <c r="C3" s="5"/>
      <c r="D3" s="46" t="str">
        <f>"Фактический объём покупки электроэнергии сетевыми организациями на компенсацию потерь в части передачи сторонним потребителям за " &amp; IF(____________prd2="","Не определено",____________prd2)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Декабрь 2018 года</v>
      </c>
      <c r="E3" s="47"/>
      <c r="F3" s="47"/>
      <c r="G3" s="47"/>
      <c r="H3" s="47"/>
      <c r="I3" s="47"/>
      <c r="J3" s="47"/>
      <c r="K3" s="47"/>
      <c r="L3" s="47"/>
      <c r="M3" s="47"/>
      <c r="N3" s="47"/>
      <c r="O3" s="47"/>
      <c r="P3" s="47"/>
      <c r="Q3" s="47"/>
      <c r="R3" s="47"/>
      <c r="S3" s="47"/>
      <c r="T3" s="47"/>
      <c r="U3" s="47"/>
      <c r="V3" s="47"/>
      <c r="W3" s="48"/>
      <c r="X3" s="6"/>
    </row>
    <row r="4" spans="3:24" s="1" customFormat="1" ht="15" customHeight="1" thickBot="1">
      <c r="C4" s="5"/>
      <c r="D4" s="49" t="str">
        <f>"ОРГАНИЗАЦИЯ: " &amp; IF(org="","Не определено",org)</f>
        <v>ОРГАНИЗАЦИЯ: ООО "КВЭП"</v>
      </c>
      <c r="E4" s="50"/>
      <c r="F4" s="50"/>
      <c r="G4" s="50"/>
      <c r="H4" s="50"/>
      <c r="I4" s="50"/>
      <c r="J4" s="50"/>
      <c r="K4" s="50"/>
      <c r="L4" s="50"/>
      <c r="M4" s="50"/>
      <c r="N4" s="50"/>
      <c r="O4" s="50"/>
      <c r="P4" s="50"/>
      <c r="Q4" s="50"/>
      <c r="R4" s="50"/>
      <c r="S4" s="50"/>
      <c r="T4" s="50"/>
      <c r="U4" s="50"/>
      <c r="V4" s="50"/>
      <c r="W4" s="51"/>
      <c r="X4" s="6"/>
    </row>
    <row r="5" spans="3:24" s="1" customFormat="1" ht="11.25">
      <c r="C5" s="5"/>
      <c r="D5" s="7"/>
      <c r="E5" s="7"/>
      <c r="F5" s="7"/>
      <c r="G5" s="7"/>
      <c r="H5" s="7"/>
      <c r="I5" s="7"/>
      <c r="J5" s="7"/>
      <c r="K5" s="7"/>
      <c r="L5" s="7"/>
      <c r="M5" s="7"/>
      <c r="N5" s="7"/>
      <c r="O5" s="7"/>
      <c r="P5" s="7"/>
      <c r="Q5" s="7"/>
      <c r="R5" s="7"/>
      <c r="S5" s="7"/>
      <c r="T5" s="7"/>
      <c r="U5" s="7"/>
      <c r="V5" s="7"/>
      <c r="W5" s="7"/>
      <c r="X5" s="6"/>
    </row>
    <row r="6" spans="3:24" s="1" customFormat="1" ht="18" customHeight="1">
      <c r="C6" s="5"/>
      <c r="D6" s="52" t="s">
        <v>0</v>
      </c>
      <c r="E6" s="54" t="s">
        <v>1</v>
      </c>
      <c r="F6" s="56" t="s">
        <v>2</v>
      </c>
      <c r="G6" s="56"/>
      <c r="H6" s="56"/>
      <c r="I6" s="56"/>
      <c r="J6" s="56"/>
      <c r="K6" s="56"/>
      <c r="L6" s="56"/>
      <c r="M6" s="56"/>
      <c r="N6" s="56"/>
      <c r="O6" s="56"/>
      <c r="P6" s="56"/>
      <c r="Q6" s="56" t="s">
        <v>3</v>
      </c>
      <c r="R6" s="56"/>
      <c r="S6" s="56" t="s">
        <v>4</v>
      </c>
      <c r="T6" s="56"/>
      <c r="U6" s="56"/>
      <c r="V6" s="56" t="s">
        <v>5</v>
      </c>
      <c r="W6" s="58" t="s">
        <v>6</v>
      </c>
      <c r="X6" s="6"/>
    </row>
    <row r="7" spans="3:24" s="1" customFormat="1" ht="17.25" customHeight="1">
      <c r="C7" s="5"/>
      <c r="D7" s="53"/>
      <c r="E7" s="55"/>
      <c r="F7" s="55" t="s">
        <v>7</v>
      </c>
      <c r="G7" s="57" t="s">
        <v>8</v>
      </c>
      <c r="H7" s="57"/>
      <c r="I7" s="57"/>
      <c r="J7" s="57"/>
      <c r="K7" s="57"/>
      <c r="L7" s="57" t="s">
        <v>9</v>
      </c>
      <c r="M7" s="57"/>
      <c r="N7" s="57"/>
      <c r="O7" s="57"/>
      <c r="P7" s="57"/>
      <c r="Q7" s="57" t="s">
        <v>10</v>
      </c>
      <c r="R7" s="57" t="s">
        <v>11</v>
      </c>
      <c r="S7" s="57" t="s">
        <v>7</v>
      </c>
      <c r="T7" s="57" t="s">
        <v>12</v>
      </c>
      <c r="U7" s="57"/>
      <c r="V7" s="57"/>
      <c r="W7" s="59"/>
      <c r="X7" s="6"/>
    </row>
    <row r="8" spans="3:24" s="1" customFormat="1" ht="60" customHeight="1">
      <c r="C8" s="5"/>
      <c r="D8" s="53"/>
      <c r="E8" s="55"/>
      <c r="F8" s="55"/>
      <c r="G8" s="8" t="s">
        <v>7</v>
      </c>
      <c r="H8" s="8" t="s">
        <v>13</v>
      </c>
      <c r="I8" s="8" t="s">
        <v>14</v>
      </c>
      <c r="J8" s="8" t="s">
        <v>15</v>
      </c>
      <c r="K8" s="8" t="s">
        <v>16</v>
      </c>
      <c r="L8" s="8" t="s">
        <v>7</v>
      </c>
      <c r="M8" s="8" t="s">
        <v>13</v>
      </c>
      <c r="N8" s="8" t="s">
        <v>14</v>
      </c>
      <c r="O8" s="8" t="s">
        <v>15</v>
      </c>
      <c r="P8" s="8" t="s">
        <v>16</v>
      </c>
      <c r="Q8" s="57"/>
      <c r="R8" s="57"/>
      <c r="S8" s="57"/>
      <c r="T8" s="40" t="s">
        <v>10</v>
      </c>
      <c r="U8" s="40" t="s">
        <v>11</v>
      </c>
      <c r="V8" s="57"/>
      <c r="W8" s="59"/>
      <c r="X8" s="6"/>
    </row>
    <row r="9" spans="3:24" s="1" customFormat="1" ht="11.25">
      <c r="C9" s="5"/>
      <c r="D9" s="10">
        <v>1</v>
      </c>
      <c r="E9" s="11">
        <v>2</v>
      </c>
      <c r="F9" s="11">
        <v>3</v>
      </c>
      <c r="G9" s="11">
        <v>4</v>
      </c>
      <c r="H9" s="11">
        <v>5</v>
      </c>
      <c r="I9" s="11">
        <v>6</v>
      </c>
      <c r="J9" s="11">
        <v>7</v>
      </c>
      <c r="K9" s="11">
        <v>8</v>
      </c>
      <c r="L9" s="11">
        <v>9</v>
      </c>
      <c r="M9" s="11">
        <v>10</v>
      </c>
      <c r="N9" s="11">
        <v>11</v>
      </c>
      <c r="O9" s="11">
        <v>12</v>
      </c>
      <c r="P9" s="11">
        <v>13</v>
      </c>
      <c r="Q9" s="11">
        <v>14</v>
      </c>
      <c r="R9" s="11">
        <v>15</v>
      </c>
      <c r="S9" s="11">
        <v>16</v>
      </c>
      <c r="T9" s="11">
        <v>17</v>
      </c>
      <c r="U9" s="11">
        <v>18</v>
      </c>
      <c r="V9" s="11">
        <v>19</v>
      </c>
      <c r="W9" s="12">
        <v>20</v>
      </c>
      <c r="X9" s="6"/>
    </row>
    <row r="10" spans="3:24" s="1" customFormat="1" ht="11.25" hidden="1">
      <c r="C10" s="5"/>
      <c r="D10" s="13"/>
      <c r="E10" s="14"/>
      <c r="F10" s="14"/>
      <c r="G10" s="14"/>
      <c r="H10" s="14"/>
      <c r="I10" s="14"/>
      <c r="J10" s="14"/>
      <c r="K10" s="14"/>
      <c r="L10" s="14"/>
      <c r="M10" s="14"/>
      <c r="N10" s="14"/>
      <c r="O10" s="14"/>
      <c r="P10" s="14"/>
      <c r="Q10" s="14"/>
      <c r="R10" s="14"/>
      <c r="S10" s="14"/>
      <c r="T10" s="14"/>
      <c r="U10" s="14"/>
      <c r="V10" s="15"/>
      <c r="W10" s="16"/>
      <c r="X10" s="6"/>
    </row>
    <row r="11" spans="3:24" s="1" customFormat="1" ht="18" customHeight="1">
      <c r="C11" s="5"/>
      <c r="D11" s="60" t="str">
        <f>IF(____________prd2="","Не определено",____________prd2)</f>
        <v>Декабрь</v>
      </c>
      <c r="E11" s="61"/>
      <c r="F11" s="61"/>
      <c r="G11" s="61"/>
      <c r="H11" s="61"/>
      <c r="I11" s="61"/>
      <c r="J11" s="61"/>
      <c r="K11" s="61"/>
      <c r="L11" s="61"/>
      <c r="M11" s="61"/>
      <c r="N11" s="61"/>
      <c r="O11" s="61"/>
      <c r="P11" s="61"/>
      <c r="Q11" s="61"/>
      <c r="R11" s="61"/>
      <c r="S11" s="61"/>
      <c r="T11" s="61"/>
      <c r="U11" s="61"/>
      <c r="V11" s="61"/>
      <c r="W11" s="62"/>
      <c r="X11" s="6"/>
    </row>
    <row r="12" spans="3:24" s="1" customFormat="1" ht="11.25">
      <c r="C12" s="5"/>
      <c r="D12" s="13"/>
      <c r="E12" s="14"/>
      <c r="F12" s="14"/>
      <c r="G12" s="14"/>
      <c r="H12" s="14"/>
      <c r="I12" s="14"/>
      <c r="J12" s="14"/>
      <c r="K12" s="14"/>
      <c r="L12" s="14"/>
      <c r="M12" s="14"/>
      <c r="N12" s="14"/>
      <c r="O12" s="14"/>
      <c r="P12" s="14"/>
      <c r="Q12" s="14"/>
      <c r="R12" s="14"/>
      <c r="S12" s="14"/>
      <c r="T12" s="14"/>
      <c r="U12" s="15"/>
      <c r="V12" s="17"/>
      <c r="W12" s="18"/>
      <c r="X12" s="6"/>
    </row>
    <row r="13" spans="3:24" s="1" customFormat="1" ht="30" customHeight="1">
      <c r="C13" s="5"/>
      <c r="D13" s="19"/>
      <c r="E13" s="20" t="s">
        <v>7</v>
      </c>
      <c r="F13" s="21">
        <f t="shared" ref="F13:P13" si="0">SUM(F14:F16)</f>
        <v>83.426999999999992</v>
      </c>
      <c r="G13" s="21">
        <f t="shared" si="0"/>
        <v>83.426999999999992</v>
      </c>
      <c r="H13" s="21">
        <f t="shared" si="0"/>
        <v>0</v>
      </c>
      <c r="I13" s="21">
        <f t="shared" si="0"/>
        <v>36.634999999999998</v>
      </c>
      <c r="J13" s="21">
        <f t="shared" si="0"/>
        <v>19.762</v>
      </c>
      <c r="K13" s="21">
        <f t="shared" si="0"/>
        <v>27.03</v>
      </c>
      <c r="L13" s="21">
        <f t="shared" si="0"/>
        <v>0</v>
      </c>
      <c r="M13" s="21">
        <f t="shared" si="0"/>
        <v>0</v>
      </c>
      <c r="N13" s="21">
        <f t="shared" si="0"/>
        <v>0</v>
      </c>
      <c r="O13" s="21">
        <f t="shared" si="0"/>
        <v>0</v>
      </c>
      <c r="P13" s="21">
        <f t="shared" si="0"/>
        <v>0</v>
      </c>
      <c r="Q13" s="21">
        <f>IF(G13=0,0,T13/G13)</f>
        <v>3.5287428000000003</v>
      </c>
      <c r="R13" s="21">
        <f>IF(L13=0,0,U13/L13)</f>
        <v>0</v>
      </c>
      <c r="S13" s="21">
        <f>SUM(S14:S16)</f>
        <v>294.39242557559999</v>
      </c>
      <c r="T13" s="21">
        <f>SUM(T14:T16)</f>
        <v>294.39242557559999</v>
      </c>
      <c r="U13" s="21">
        <f>SUM(U14:U16)</f>
        <v>0</v>
      </c>
      <c r="V13" s="21">
        <f>SUM(V14:V16)</f>
        <v>0</v>
      </c>
      <c r="W13" s="22">
        <f>SUM(W14:W16)</f>
        <v>294.39242557559999</v>
      </c>
      <c r="X13" s="6"/>
    </row>
    <row r="14" spans="3:24" s="1" customFormat="1" ht="11.25" hidden="1">
      <c r="C14" s="5"/>
      <c r="D14" s="19">
        <v>0</v>
      </c>
      <c r="E14" s="14"/>
      <c r="F14" s="14"/>
      <c r="G14" s="14"/>
      <c r="H14" s="14"/>
      <c r="I14" s="14"/>
      <c r="J14" s="14"/>
      <c r="K14" s="14"/>
      <c r="L14" s="14"/>
      <c r="M14" s="14"/>
      <c r="N14" s="14"/>
      <c r="O14" s="14"/>
      <c r="P14" s="14"/>
      <c r="Q14" s="14"/>
      <c r="R14" s="14"/>
      <c r="S14" s="14"/>
      <c r="T14" s="14"/>
      <c r="U14" s="15"/>
      <c r="V14" s="17"/>
      <c r="W14" s="18"/>
      <c r="X14" s="6"/>
    </row>
    <row r="15" spans="3:24" s="1" customFormat="1" ht="37.5" customHeight="1">
      <c r="C15" s="23" t="s">
        <v>17</v>
      </c>
      <c r="D15" s="24" t="s">
        <v>18</v>
      </c>
      <c r="E15" s="25" t="s">
        <v>19</v>
      </c>
      <c r="F15" s="21">
        <f>G15+L15</f>
        <v>83.426999999999992</v>
      </c>
      <c r="G15" s="21">
        <f>H15+I15+J15+K15</f>
        <v>83.426999999999992</v>
      </c>
      <c r="H15" s="26">
        <v>0</v>
      </c>
      <c r="I15" s="26">
        <v>36.634999999999998</v>
      </c>
      <c r="J15" s="26">
        <v>19.762</v>
      </c>
      <c r="K15" s="26">
        <v>27.03</v>
      </c>
      <c r="L15" s="21">
        <f>M15+N15+O15+P15</f>
        <v>0</v>
      </c>
      <c r="M15" s="26">
        <v>0</v>
      </c>
      <c r="N15" s="26">
        <v>0</v>
      </c>
      <c r="O15" s="26">
        <v>0</v>
      </c>
      <c r="P15" s="26">
        <v>0</v>
      </c>
      <c r="Q15" s="26">
        <f>2.99046*1.18</f>
        <v>3.5287427999999998</v>
      </c>
      <c r="R15" s="26">
        <v>0</v>
      </c>
      <c r="S15" s="21">
        <f>T15+U15</f>
        <v>294.39242557559999</v>
      </c>
      <c r="T15" s="26">
        <f>F15*Q15</f>
        <v>294.39242557559999</v>
      </c>
      <c r="U15" s="26">
        <v>0</v>
      </c>
      <c r="V15" s="26">
        <v>0</v>
      </c>
      <c r="W15" s="27">
        <f>S15-V15</f>
        <v>294.39242557559999</v>
      </c>
      <c r="X15" s="28"/>
    </row>
    <row r="16" spans="3:24" s="1" customFormat="1" ht="15" customHeight="1" thickBot="1">
      <c r="C16" s="5"/>
      <c r="D16" s="29"/>
      <c r="E16" s="30" t="s">
        <v>20</v>
      </c>
      <c r="F16" s="31"/>
      <c r="G16" s="31"/>
      <c r="H16" s="31"/>
      <c r="I16" s="31"/>
      <c r="J16" s="31"/>
      <c r="K16" s="31"/>
      <c r="L16" s="31"/>
      <c r="M16" s="31"/>
      <c r="N16" s="31"/>
      <c r="O16" s="31"/>
      <c r="P16" s="31"/>
      <c r="Q16" s="31"/>
      <c r="R16" s="31"/>
      <c r="S16" s="31"/>
      <c r="T16" s="31"/>
      <c r="U16" s="31"/>
      <c r="V16" s="31"/>
      <c r="W16" s="32"/>
      <c r="X16" s="6"/>
    </row>
    <row r="17" spans="3:24" s="1" customFormat="1" ht="12" thickBot="1">
      <c r="C17" s="33"/>
      <c r="D17" s="34"/>
      <c r="E17" s="34"/>
      <c r="F17" s="34"/>
      <c r="G17" s="34"/>
      <c r="H17" s="34"/>
      <c r="I17" s="34"/>
      <c r="J17" s="34"/>
      <c r="K17" s="34"/>
      <c r="L17" s="34"/>
      <c r="M17" s="34"/>
      <c r="N17" s="34"/>
      <c r="O17" s="34"/>
      <c r="P17" s="34"/>
      <c r="Q17" s="34"/>
      <c r="R17" s="34"/>
      <c r="S17" s="34"/>
      <c r="T17" s="34"/>
      <c r="U17" s="34"/>
      <c r="V17" s="34"/>
      <c r="W17" s="34"/>
      <c r="X17" s="35"/>
    </row>
    <row r="18" spans="3:24">
      <c r="W18" s="43"/>
      <c r="X18" s="41"/>
    </row>
    <row r="19" spans="3:24">
      <c r="W19" s="41"/>
    </row>
    <row r="21" spans="3:24">
      <c r="W21" s="44"/>
    </row>
    <row r="22" spans="3:24">
      <c r="W22" s="45"/>
    </row>
    <row r="23" spans="3:24">
      <c r="W23" s="41"/>
    </row>
  </sheetData>
  <mergeCells count="17">
    <mergeCell ref="D11:W11"/>
    <mergeCell ref="G7:K7"/>
    <mergeCell ref="L7:P7"/>
    <mergeCell ref="Q7:Q8"/>
    <mergeCell ref="R7:R8"/>
    <mergeCell ref="S7:S8"/>
    <mergeCell ref="T7:U7"/>
    <mergeCell ref="D3:W3"/>
    <mergeCell ref="D4:W4"/>
    <mergeCell ref="D6:D8"/>
    <mergeCell ref="E6:E8"/>
    <mergeCell ref="F6:P6"/>
    <mergeCell ref="Q6:R6"/>
    <mergeCell ref="S6:U6"/>
    <mergeCell ref="V6:V8"/>
    <mergeCell ref="W6:W8"/>
    <mergeCell ref="F7:F8"/>
  </mergeCells>
  <dataValidations count="3">
    <dataValidation type="decimal" allowBlank="1" showInputMessage="1" showErrorMessage="1" errorTitle="Внимание" error="Допускается ввод только действительных чисел!" sqref="H15:K15 JD15:JG15 SZ15:TC15 ACV15:ACY15 AMR15:AMU15 AWN15:AWQ15 BGJ15:BGM15 BQF15:BQI15 CAB15:CAE15 CJX15:CKA15 CTT15:CTW15 DDP15:DDS15 DNL15:DNO15 DXH15:DXK15 EHD15:EHG15 EQZ15:ERC15 FAV15:FAY15 FKR15:FKU15 FUN15:FUQ15 GEJ15:GEM15 GOF15:GOI15 GYB15:GYE15 HHX15:HIA15 HRT15:HRW15 IBP15:IBS15 ILL15:ILO15 IVH15:IVK15 JFD15:JFG15 JOZ15:JPC15 JYV15:JYY15 KIR15:KIU15 KSN15:KSQ15 LCJ15:LCM15 LMF15:LMI15 LWB15:LWE15 MFX15:MGA15 MPT15:MPW15 MZP15:MZS15 NJL15:NJO15 NTH15:NTK15 ODD15:ODG15 OMZ15:ONC15 OWV15:OWY15 PGR15:PGU15 PQN15:PQQ15 QAJ15:QAM15 QKF15:QKI15 QUB15:QUE15 RDX15:REA15 RNT15:RNW15 RXP15:RXS15 SHL15:SHO15 SRH15:SRK15 TBD15:TBG15 TKZ15:TLC15 TUV15:TUY15 UER15:UEU15 UON15:UOQ15 UYJ15:UYM15 VIF15:VII15 VSB15:VSE15 WBX15:WCA15 WLT15:WLW15 WVP15:WVS15 M15:R15 JI15:JN15 TE15:TJ15 ADA15:ADF15 AMW15:ANB15 AWS15:AWX15 BGO15:BGT15 BQK15:BQP15 CAG15:CAL15 CKC15:CKH15 CTY15:CUD15 DDU15:DDZ15 DNQ15:DNV15 DXM15:DXR15 EHI15:EHN15 ERE15:ERJ15 FBA15:FBF15 FKW15:FLB15 FUS15:FUX15 GEO15:GET15 GOK15:GOP15 GYG15:GYL15 HIC15:HIH15 HRY15:HSD15 IBU15:IBZ15 ILQ15:ILV15 IVM15:IVR15 JFI15:JFN15 JPE15:JPJ15 JZA15:JZF15 KIW15:KJB15 KSS15:KSX15 LCO15:LCT15 LMK15:LMP15 LWG15:LWL15 MGC15:MGH15 MPY15:MQD15 MZU15:MZZ15 NJQ15:NJV15 NTM15:NTR15 ODI15:ODN15 ONE15:ONJ15 OXA15:OXF15 PGW15:PHB15 PQS15:PQX15 QAO15:QAT15 QKK15:QKP15 QUG15:QUL15 REC15:REH15 RNY15:ROD15 RXU15:RXZ15 SHQ15:SHV15 SRM15:SRR15 TBI15:TBN15 TLE15:TLJ15 TVA15:TVF15 UEW15:UFB15 UOS15:UOX15 UYO15:UYT15 VIK15:VIP15 VSG15:VSL15 WCC15:WCH15 WLY15:WMD15 WVU15:WVZ15 T15:V15 JP15:JR15 TL15:TN15 ADH15:ADJ15 AND15:ANF15 AWZ15:AXB15 BGV15:BGX15 BQR15:BQT15 CAN15:CAP15 CKJ15:CKL15 CUF15:CUH15 DEB15:DED15 DNX15:DNZ15 DXT15:DXV15 EHP15:EHR15 ERL15:ERN15 FBH15:FBJ15 FLD15:FLF15 FUZ15:FVB15 GEV15:GEX15 GOR15:GOT15 GYN15:GYP15 HIJ15:HIL15 HSF15:HSH15 ICB15:ICD15 ILX15:ILZ15 IVT15:IVV15 JFP15:JFR15 JPL15:JPN15 JZH15:JZJ15 KJD15:KJF15 KSZ15:KTB15 LCV15:LCX15 LMR15:LMT15 LWN15:LWP15 MGJ15:MGL15 MQF15:MQH15 NAB15:NAD15 NJX15:NJZ15 NTT15:NTV15 ODP15:ODR15 ONL15:ONN15 OXH15:OXJ15 PHD15:PHF15 PQZ15:PRB15 QAV15:QAX15 QKR15:QKT15 QUN15:QUP15 REJ15:REL15 ROF15:ROH15 RYB15:RYD15 SHX15:SHZ15 SRT15:SRV15 TBP15:TBR15 TLL15:TLN15 TVH15:TVJ15 UFD15:UFF15 UOZ15:UPB15 UYV15:UYX15 VIR15:VIT15 VSN15:VSP15 WCJ15:WCL15 WMF15:WMH15 WWB15:WWD15">
      <formula1>-9.99999999999999E+23</formula1>
      <formula2>9.99999999999999E+23</formula2>
    </dataValidation>
    <dataValidation type="list" allowBlank="1" showInputMessage="1" showErrorMessage="1" sqref="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formula1>sbwt_name</formula1>
    </dataValidation>
    <dataValidation type="decimal" allowBlank="1" showInputMessage="1" showErrorMessage="1" sqref="F13:W13 JB13:JS13 SX13:TO13 ACT13:ADK13 AMP13:ANG13 AWL13:AXC13 BGH13:BGY13 BQD13:BQU13 BZZ13:CAQ13 CJV13:CKM13 CTR13:CUI13 DDN13:DEE13 DNJ13:DOA13 DXF13:DXW13 EHB13:EHS13 EQX13:ERO13 FAT13:FBK13 FKP13:FLG13 FUL13:FVC13 GEH13:GEY13 GOD13:GOU13 GXZ13:GYQ13 HHV13:HIM13 HRR13:HSI13 IBN13:ICE13 ILJ13:IMA13 IVF13:IVW13 JFB13:JFS13 JOX13:JPO13 JYT13:JZK13 KIP13:KJG13 KSL13:KTC13 LCH13:LCY13 LMD13:LMU13 LVZ13:LWQ13 MFV13:MGM13 MPR13:MQI13 MZN13:NAE13 NJJ13:NKA13 NTF13:NTW13 ODB13:ODS13 OMX13:ONO13 OWT13:OXK13 PGP13:PHG13 PQL13:PRC13 QAH13:QAY13 QKD13:QKU13 QTZ13:QUQ13 RDV13:REM13 RNR13:ROI13 RXN13:RYE13 SHJ13:SIA13 SRF13:SRW13 TBB13:TBS13 TKX13:TLO13 TUT13:TVK13 UEP13:UFG13 UOL13:UPC13 UYH13:UYY13 VID13:VIU13 VRZ13:VSQ13 WBV13:WCM13 WLR13:WMI13 WVN13:WWE13 F15:G15 JB15:JC15 SX15:SY15 ACT15:ACU15 AMP15:AMQ15 AWL15:AWM15 BGH15:BGI15 BQD15:BQE15 BZZ15:CAA15 CJV15:CJW15 CTR15:CTS15 DDN15:DDO15 DNJ15:DNK15 DXF15:DXG15 EHB15:EHC15 EQX15:EQY15 FAT15:FAU15 FKP15:FKQ15 FUL15:FUM15 GEH15:GEI15 GOD15:GOE15 GXZ15:GYA15 HHV15:HHW15 HRR15:HRS15 IBN15:IBO15 ILJ15:ILK15 IVF15:IVG15 JFB15:JFC15 JOX15:JOY15 JYT15:JYU15 KIP15:KIQ15 KSL15:KSM15 LCH15:LCI15 LMD15:LME15 LVZ15:LWA15 MFV15:MFW15 MPR15:MPS15 MZN15:MZO15 NJJ15:NJK15 NTF15:NTG15 ODB15:ODC15 OMX15:OMY15 OWT15:OWU15 PGP15:PGQ15 PQL15:PQM15 QAH15:QAI15 QKD15:QKE15 QTZ15:QUA15 RDV15:RDW15 RNR15:RNS15 RXN15:RXO15 SHJ15:SHK15 SRF15:SRG15 TBB15:TBC15 TKX15:TKY15 TUT15:TUU15 UEP15:UEQ15 UOL15:UOM15 UYH15:UYI15 VID15:VIE15 VRZ15:VSA15 WBV15:WBW15 WLR15:WLS15 WVN15:WVO15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S15 JO15 TK15 ADG15 ANC15 AWY15 BGU15 BQQ15 CAM15 CKI15 CUE15 DEA15 DNW15 DXS15 EHO15 ERK15 FBG15 FLC15 FUY15 GEU15 GOQ15 GYM15 HII15 HSE15 ICA15 ILW15 IVS15 JFO15 JPK15 JZG15 KJC15 KSY15 LCU15 LMQ15 LWM15 MGI15 MQE15 NAA15 NJW15 NTS15 ODO15 ONK15 OXG15 PHC15 PQY15 QAU15 QKQ15 QUM15 REI15 ROE15 RYA15 SHW15 SRS15 TBO15 TLK15 TVG15 UFC15 UOY15 UYU15 VIQ15 VSM15 WCI15 WME15 WWA15">
      <formula1>-9.99999999999999E+29</formula1>
      <formula2>9.99999999999999E+30</formula2>
    </dataValidation>
  </dataValidations>
  <hyperlinks>
    <hyperlink ref="E16" location="Потери!A1" tooltip="Добавить сбытовую организацию" display="Добавить сбытовую организацию"/>
    <hyperlink ref="C15" location="'Потери'!$A$1" tooltip="Удалить" display="Удалить"/>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C1:X28"/>
  <sheetViews>
    <sheetView topLeftCell="J8" workbookViewId="0">
      <selection activeCell="W29" sqref="W29"/>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6" t="str">
        <f>"Фактический объём покупки электроэнергии сетевыми организациями на компенсацию потерь в части передачи сторонним потребителям за " &amp; IF(__prd2="","Не определено",__prd2)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Февраль 2018 года</v>
      </c>
      <c r="E10" s="47"/>
      <c r="F10" s="47"/>
      <c r="G10" s="47"/>
      <c r="H10" s="47"/>
      <c r="I10" s="47"/>
      <c r="J10" s="47"/>
      <c r="K10" s="47"/>
      <c r="L10" s="47"/>
      <c r="M10" s="47"/>
      <c r="N10" s="47"/>
      <c r="O10" s="47"/>
      <c r="P10" s="47"/>
      <c r="Q10" s="47"/>
      <c r="R10" s="47"/>
      <c r="S10" s="47"/>
      <c r="T10" s="47"/>
      <c r="U10" s="47"/>
      <c r="V10" s="47"/>
      <c r="W10" s="48"/>
      <c r="X10" s="6"/>
    </row>
    <row r="11" spans="3:24" ht="15" customHeight="1" thickBot="1">
      <c r="C11" s="5"/>
      <c r="D11" s="49" t="str">
        <f>"ОРГАНИЗАЦИЯ: " &amp; IF(org="","Не определено",org)</f>
        <v>ОРГАНИЗАЦИЯ: ООО "КВЭП"</v>
      </c>
      <c r="E11" s="50"/>
      <c r="F11" s="50"/>
      <c r="G11" s="50"/>
      <c r="H11" s="50"/>
      <c r="I11" s="50"/>
      <c r="J11" s="50"/>
      <c r="K11" s="50"/>
      <c r="L11" s="50"/>
      <c r="M11" s="50"/>
      <c r="N11" s="50"/>
      <c r="O11" s="50"/>
      <c r="P11" s="50"/>
      <c r="Q11" s="50"/>
      <c r="R11" s="50"/>
      <c r="S11" s="50"/>
      <c r="T11" s="50"/>
      <c r="U11" s="50"/>
      <c r="V11" s="50"/>
      <c r="W11" s="51"/>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52" t="s">
        <v>0</v>
      </c>
      <c r="E13" s="54" t="s">
        <v>1</v>
      </c>
      <c r="F13" s="56" t="s">
        <v>2</v>
      </c>
      <c r="G13" s="56"/>
      <c r="H13" s="56"/>
      <c r="I13" s="56"/>
      <c r="J13" s="56"/>
      <c r="K13" s="56"/>
      <c r="L13" s="56"/>
      <c r="M13" s="56"/>
      <c r="N13" s="56"/>
      <c r="O13" s="56"/>
      <c r="P13" s="56"/>
      <c r="Q13" s="56" t="s">
        <v>3</v>
      </c>
      <c r="R13" s="56"/>
      <c r="S13" s="56" t="s">
        <v>4</v>
      </c>
      <c r="T13" s="56"/>
      <c r="U13" s="56"/>
      <c r="V13" s="56" t="s">
        <v>5</v>
      </c>
      <c r="W13" s="58" t="s">
        <v>6</v>
      </c>
      <c r="X13" s="6"/>
    </row>
    <row r="14" spans="3:24" ht="17.25" customHeight="1">
      <c r="C14" s="5"/>
      <c r="D14" s="53"/>
      <c r="E14" s="55"/>
      <c r="F14" s="55" t="s">
        <v>7</v>
      </c>
      <c r="G14" s="57" t="s">
        <v>8</v>
      </c>
      <c r="H14" s="57"/>
      <c r="I14" s="57"/>
      <c r="J14" s="57"/>
      <c r="K14" s="57"/>
      <c r="L14" s="57" t="s">
        <v>9</v>
      </c>
      <c r="M14" s="57"/>
      <c r="N14" s="57"/>
      <c r="O14" s="57"/>
      <c r="P14" s="57"/>
      <c r="Q14" s="57" t="s">
        <v>10</v>
      </c>
      <c r="R14" s="57" t="s">
        <v>11</v>
      </c>
      <c r="S14" s="57" t="s">
        <v>7</v>
      </c>
      <c r="T14" s="57" t="s">
        <v>12</v>
      </c>
      <c r="U14" s="57"/>
      <c r="V14" s="57"/>
      <c r="W14" s="59"/>
      <c r="X14" s="6"/>
    </row>
    <row r="15" spans="3:24" ht="60" customHeight="1">
      <c r="C15" s="5"/>
      <c r="D15" s="53"/>
      <c r="E15" s="55"/>
      <c r="F15" s="55"/>
      <c r="G15" s="8" t="s">
        <v>7</v>
      </c>
      <c r="H15" s="8" t="s">
        <v>13</v>
      </c>
      <c r="I15" s="8" t="s">
        <v>14</v>
      </c>
      <c r="J15" s="8" t="s">
        <v>15</v>
      </c>
      <c r="K15" s="8" t="s">
        <v>16</v>
      </c>
      <c r="L15" s="8" t="s">
        <v>7</v>
      </c>
      <c r="M15" s="8" t="s">
        <v>13</v>
      </c>
      <c r="N15" s="8" t="s">
        <v>14</v>
      </c>
      <c r="O15" s="8" t="s">
        <v>15</v>
      </c>
      <c r="P15" s="8" t="s">
        <v>16</v>
      </c>
      <c r="Q15" s="57"/>
      <c r="R15" s="57"/>
      <c r="S15" s="57"/>
      <c r="T15" s="9" t="s">
        <v>10</v>
      </c>
      <c r="U15" s="9" t="s">
        <v>11</v>
      </c>
      <c r="V15" s="57"/>
      <c r="W15" s="59"/>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60" t="str">
        <f>IF(__prd2="","Не определено",__prd2)</f>
        <v>Февраль</v>
      </c>
      <c r="E18" s="61"/>
      <c r="F18" s="61"/>
      <c r="G18" s="61"/>
      <c r="H18" s="61"/>
      <c r="I18" s="61"/>
      <c r="J18" s="61"/>
      <c r="K18" s="61"/>
      <c r="L18" s="61"/>
      <c r="M18" s="61"/>
      <c r="N18" s="61"/>
      <c r="O18" s="61"/>
      <c r="P18" s="61"/>
      <c r="Q18" s="61"/>
      <c r="R18" s="61"/>
      <c r="S18" s="61"/>
      <c r="T18" s="61"/>
      <c r="U18" s="61"/>
      <c r="V18" s="61"/>
      <c r="W18" s="62"/>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105.49100000000001</v>
      </c>
      <c r="G20" s="21">
        <f t="shared" si="0"/>
        <v>105.49100000000001</v>
      </c>
      <c r="H20" s="21">
        <f t="shared" si="0"/>
        <v>0</v>
      </c>
      <c r="I20" s="21">
        <f t="shared" si="0"/>
        <v>34.066000000000003</v>
      </c>
      <c r="J20" s="21">
        <f t="shared" si="0"/>
        <v>24.722000000000001</v>
      </c>
      <c r="K20" s="21">
        <f t="shared" si="0"/>
        <v>46.703000000000003</v>
      </c>
      <c r="L20" s="21">
        <f t="shared" si="0"/>
        <v>0</v>
      </c>
      <c r="M20" s="21">
        <f t="shared" si="0"/>
        <v>0</v>
      </c>
      <c r="N20" s="21">
        <f t="shared" si="0"/>
        <v>0</v>
      </c>
      <c r="O20" s="21">
        <f t="shared" si="0"/>
        <v>0</v>
      </c>
      <c r="P20" s="21">
        <f t="shared" si="0"/>
        <v>0</v>
      </c>
      <c r="Q20" s="21">
        <f>IF(G20=0,0,T20/G20)</f>
        <v>3.4991719672768289</v>
      </c>
      <c r="R20" s="21">
        <f>IF(L20=0,0,U20/L20)</f>
        <v>0</v>
      </c>
      <c r="S20" s="21">
        <f>SUM(S21:S23)</f>
        <v>369.13114999999999</v>
      </c>
      <c r="T20" s="21">
        <f>SUM(T21:T23)</f>
        <v>369.13114999999999</v>
      </c>
      <c r="U20" s="21">
        <f>SUM(U21:U23)</f>
        <v>0</v>
      </c>
      <c r="V20" s="21">
        <f>SUM(V21:V23)</f>
        <v>0</v>
      </c>
      <c r="W20" s="22">
        <f>SUM(W21:W23)</f>
        <v>369.13114999999999</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105.49100000000001</v>
      </c>
      <c r="G22" s="21">
        <f>H22+I22+J22+K22</f>
        <v>105.49100000000001</v>
      </c>
      <c r="H22" s="26">
        <v>0</v>
      </c>
      <c r="I22" s="26">
        <v>34.066000000000003</v>
      </c>
      <c r="J22" s="26">
        <v>24.722000000000001</v>
      </c>
      <c r="K22" s="26">
        <v>46.703000000000003</v>
      </c>
      <c r="L22" s="21">
        <f>M22+N22+O22+P22</f>
        <v>0</v>
      </c>
      <c r="M22" s="26">
        <v>0</v>
      </c>
      <c r="N22" s="26">
        <v>0</v>
      </c>
      <c r="O22" s="26">
        <v>0</v>
      </c>
      <c r="P22" s="26">
        <v>0</v>
      </c>
      <c r="Q22" s="26">
        <f>T22/F22</f>
        <v>3.4991719672768289</v>
      </c>
      <c r="R22" s="26">
        <v>0</v>
      </c>
      <c r="S22" s="21">
        <f>T22+U22</f>
        <v>369.13114999999999</v>
      </c>
      <c r="T22" s="26">
        <v>369.13114999999999</v>
      </c>
      <c r="U22" s="26">
        <v>0</v>
      </c>
      <c r="V22" s="26">
        <v>0</v>
      </c>
      <c r="W22" s="27">
        <f>S22-V22</f>
        <v>369.13114999999999</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row r="27" spans="3:24" ht="12">
      <c r="W27" s="42">
        <v>312823.01</v>
      </c>
    </row>
    <row r="28" spans="3:24">
      <c r="W28" s="1">
        <f>W27*1.18</f>
        <v>369131.15179999999</v>
      </c>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C1:X28"/>
  <sheetViews>
    <sheetView topLeftCell="K8" workbookViewId="0">
      <selection activeCell="W29" sqref="W29"/>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6" t="str">
        <f>"Фактический объём покупки электроэнергии сетевыми организациями на компенсацию потерь в части передачи сторонним потребителям за " &amp; IF(___prd2="","Не определено",___prd2)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Март 2018 года</v>
      </c>
      <c r="E10" s="47"/>
      <c r="F10" s="47"/>
      <c r="G10" s="47"/>
      <c r="H10" s="47"/>
      <c r="I10" s="47"/>
      <c r="J10" s="47"/>
      <c r="K10" s="47"/>
      <c r="L10" s="47"/>
      <c r="M10" s="47"/>
      <c r="N10" s="47"/>
      <c r="O10" s="47"/>
      <c r="P10" s="47"/>
      <c r="Q10" s="47"/>
      <c r="R10" s="47"/>
      <c r="S10" s="47"/>
      <c r="T10" s="47"/>
      <c r="U10" s="47"/>
      <c r="V10" s="47"/>
      <c r="W10" s="48"/>
      <c r="X10" s="6"/>
    </row>
    <row r="11" spans="3:24" ht="15" customHeight="1" thickBot="1">
      <c r="C11" s="5"/>
      <c r="D11" s="49" t="str">
        <f>"ОРГАНИЗАЦИЯ: " &amp; IF(org="","Не определено",org)</f>
        <v>ОРГАНИЗАЦИЯ: ООО "КВЭП"</v>
      </c>
      <c r="E11" s="50"/>
      <c r="F11" s="50"/>
      <c r="G11" s="50"/>
      <c r="H11" s="50"/>
      <c r="I11" s="50"/>
      <c r="J11" s="50"/>
      <c r="K11" s="50"/>
      <c r="L11" s="50"/>
      <c r="M11" s="50"/>
      <c r="N11" s="50"/>
      <c r="O11" s="50"/>
      <c r="P11" s="50"/>
      <c r="Q11" s="50"/>
      <c r="R11" s="50"/>
      <c r="S11" s="50"/>
      <c r="T11" s="50"/>
      <c r="U11" s="50"/>
      <c r="V11" s="50"/>
      <c r="W11" s="51"/>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52" t="s">
        <v>0</v>
      </c>
      <c r="E13" s="54" t="s">
        <v>1</v>
      </c>
      <c r="F13" s="56" t="s">
        <v>2</v>
      </c>
      <c r="G13" s="56"/>
      <c r="H13" s="56"/>
      <c r="I13" s="56"/>
      <c r="J13" s="56"/>
      <c r="K13" s="56"/>
      <c r="L13" s="56"/>
      <c r="M13" s="56"/>
      <c r="N13" s="56"/>
      <c r="O13" s="56"/>
      <c r="P13" s="56"/>
      <c r="Q13" s="56" t="s">
        <v>3</v>
      </c>
      <c r="R13" s="56"/>
      <c r="S13" s="56" t="s">
        <v>4</v>
      </c>
      <c r="T13" s="56"/>
      <c r="U13" s="56"/>
      <c r="V13" s="56" t="s">
        <v>5</v>
      </c>
      <c r="W13" s="58" t="s">
        <v>6</v>
      </c>
      <c r="X13" s="6"/>
    </row>
    <row r="14" spans="3:24" ht="17.25" customHeight="1">
      <c r="C14" s="5"/>
      <c r="D14" s="53"/>
      <c r="E14" s="55"/>
      <c r="F14" s="55" t="s">
        <v>7</v>
      </c>
      <c r="G14" s="57" t="s">
        <v>8</v>
      </c>
      <c r="H14" s="57"/>
      <c r="I14" s="57"/>
      <c r="J14" s="57"/>
      <c r="K14" s="57"/>
      <c r="L14" s="57" t="s">
        <v>9</v>
      </c>
      <c r="M14" s="57"/>
      <c r="N14" s="57"/>
      <c r="O14" s="57"/>
      <c r="P14" s="57"/>
      <c r="Q14" s="57" t="s">
        <v>10</v>
      </c>
      <c r="R14" s="57" t="s">
        <v>11</v>
      </c>
      <c r="S14" s="57" t="s">
        <v>7</v>
      </c>
      <c r="T14" s="57" t="s">
        <v>12</v>
      </c>
      <c r="U14" s="57"/>
      <c r="V14" s="57"/>
      <c r="W14" s="59"/>
      <c r="X14" s="6"/>
    </row>
    <row r="15" spans="3:24" ht="60" customHeight="1">
      <c r="C15" s="5"/>
      <c r="D15" s="53"/>
      <c r="E15" s="55"/>
      <c r="F15" s="55"/>
      <c r="G15" s="8" t="s">
        <v>7</v>
      </c>
      <c r="H15" s="8" t="s">
        <v>13</v>
      </c>
      <c r="I15" s="8" t="s">
        <v>14</v>
      </c>
      <c r="J15" s="8" t="s">
        <v>15</v>
      </c>
      <c r="K15" s="8" t="s">
        <v>16</v>
      </c>
      <c r="L15" s="8" t="s">
        <v>7</v>
      </c>
      <c r="M15" s="8" t="s">
        <v>13</v>
      </c>
      <c r="N15" s="8" t="s">
        <v>14</v>
      </c>
      <c r="O15" s="8" t="s">
        <v>15</v>
      </c>
      <c r="P15" s="8" t="s">
        <v>16</v>
      </c>
      <c r="Q15" s="57"/>
      <c r="R15" s="57"/>
      <c r="S15" s="57"/>
      <c r="T15" s="9" t="s">
        <v>10</v>
      </c>
      <c r="U15" s="9" t="s">
        <v>11</v>
      </c>
      <c r="V15" s="57"/>
      <c r="W15" s="59"/>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60" t="str">
        <f>IF(___prd2="","Не определено",___prd2)</f>
        <v>Март</v>
      </c>
      <c r="E18" s="61"/>
      <c r="F18" s="61"/>
      <c r="G18" s="61"/>
      <c r="H18" s="61"/>
      <c r="I18" s="61"/>
      <c r="J18" s="61"/>
      <c r="K18" s="61"/>
      <c r="L18" s="61"/>
      <c r="M18" s="61"/>
      <c r="N18" s="61"/>
      <c r="O18" s="61"/>
      <c r="P18" s="61"/>
      <c r="Q18" s="61"/>
      <c r="R18" s="61"/>
      <c r="S18" s="61"/>
      <c r="T18" s="61"/>
      <c r="U18" s="61"/>
      <c r="V18" s="61"/>
      <c r="W18" s="62"/>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154.624</v>
      </c>
      <c r="G20" s="21">
        <f t="shared" si="0"/>
        <v>154.624</v>
      </c>
      <c r="H20" s="21">
        <f t="shared" si="0"/>
        <v>0</v>
      </c>
      <c r="I20" s="21">
        <f t="shared" si="0"/>
        <v>45.274999999999999</v>
      </c>
      <c r="J20" s="21">
        <f t="shared" si="0"/>
        <v>50.451999999999998</v>
      </c>
      <c r="K20" s="21">
        <f t="shared" si="0"/>
        <v>58.896999999999998</v>
      </c>
      <c r="L20" s="21">
        <f t="shared" si="0"/>
        <v>0</v>
      </c>
      <c r="M20" s="21">
        <f t="shared" si="0"/>
        <v>0</v>
      </c>
      <c r="N20" s="21">
        <f t="shared" si="0"/>
        <v>0</v>
      </c>
      <c r="O20" s="21">
        <f t="shared" si="0"/>
        <v>0</v>
      </c>
      <c r="P20" s="21">
        <f t="shared" si="0"/>
        <v>0</v>
      </c>
      <c r="Q20" s="21">
        <f>IF(G20=0,0,T20/G20)</f>
        <v>3.1513433878311261</v>
      </c>
      <c r="R20" s="21">
        <f>IF(L20=0,0,U20/L20)</f>
        <v>0</v>
      </c>
      <c r="S20" s="21">
        <f>SUM(S21:S23)</f>
        <v>487.27332000000001</v>
      </c>
      <c r="T20" s="21">
        <f>SUM(T21:T23)</f>
        <v>487.27332000000001</v>
      </c>
      <c r="U20" s="21">
        <f>SUM(U21:U23)</f>
        <v>0</v>
      </c>
      <c r="V20" s="21">
        <f>SUM(V21:V23)</f>
        <v>0</v>
      </c>
      <c r="W20" s="22">
        <f>SUM(W21:W23)</f>
        <v>487.27332000000001</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154.624</v>
      </c>
      <c r="G22" s="21">
        <f>H22+I22+J22+K22</f>
        <v>154.624</v>
      </c>
      <c r="H22" s="26">
        <v>0</v>
      </c>
      <c r="I22" s="26">
        <v>45.274999999999999</v>
      </c>
      <c r="J22" s="26">
        <v>50.451999999999998</v>
      </c>
      <c r="K22" s="26">
        <v>58.896999999999998</v>
      </c>
      <c r="L22" s="21">
        <f>M22+N22+O22+P22</f>
        <v>0</v>
      </c>
      <c r="M22" s="26">
        <v>0</v>
      </c>
      <c r="N22" s="26">
        <v>0</v>
      </c>
      <c r="O22" s="26">
        <v>0</v>
      </c>
      <c r="P22" s="26">
        <v>0</v>
      </c>
      <c r="Q22" s="26">
        <f>T22/G22</f>
        <v>3.1513433878311261</v>
      </c>
      <c r="R22" s="26">
        <v>0</v>
      </c>
      <c r="S22" s="21">
        <f>T22+U22</f>
        <v>487.27332000000001</v>
      </c>
      <c r="T22" s="26">
        <v>487.27332000000001</v>
      </c>
      <c r="U22" s="26">
        <v>0</v>
      </c>
      <c r="V22" s="26">
        <v>0</v>
      </c>
      <c r="W22" s="27">
        <f>S22-V22</f>
        <v>487.27332000000001</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row r="27" spans="3:24" ht="12">
      <c r="W27" s="42">
        <v>412943.49</v>
      </c>
    </row>
    <row r="28" spans="3:24">
      <c r="W28" s="1">
        <f>W27*1.18</f>
        <v>487273.31819999998</v>
      </c>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C1:X27"/>
  <sheetViews>
    <sheetView topLeftCell="G8" workbookViewId="0">
      <selection activeCell="W28" sqref="W28"/>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6" t="str">
        <f>"Фактический объём покупки электроэнергии сетевыми организациями на компенсацию потерь в части передачи сторонним потребителям за " &amp; IF(____prd2="","Не определено",____prd2)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Апрель 2018 года</v>
      </c>
      <c r="E10" s="47"/>
      <c r="F10" s="47"/>
      <c r="G10" s="47"/>
      <c r="H10" s="47"/>
      <c r="I10" s="47"/>
      <c r="J10" s="47"/>
      <c r="K10" s="47"/>
      <c r="L10" s="47"/>
      <c r="M10" s="47"/>
      <c r="N10" s="47"/>
      <c r="O10" s="47"/>
      <c r="P10" s="47"/>
      <c r="Q10" s="47"/>
      <c r="R10" s="47"/>
      <c r="S10" s="47"/>
      <c r="T10" s="47"/>
      <c r="U10" s="47"/>
      <c r="V10" s="47"/>
      <c r="W10" s="48"/>
      <c r="X10" s="6"/>
    </row>
    <row r="11" spans="3:24" ht="15" customHeight="1" thickBot="1">
      <c r="C11" s="5"/>
      <c r="D11" s="49" t="str">
        <f>"ОРГАНИЗАЦИЯ: " &amp; IF(org="","Не определено",org)</f>
        <v>ОРГАНИЗАЦИЯ: ООО "КВЭП"</v>
      </c>
      <c r="E11" s="50"/>
      <c r="F11" s="50"/>
      <c r="G11" s="50"/>
      <c r="H11" s="50"/>
      <c r="I11" s="50"/>
      <c r="J11" s="50"/>
      <c r="K11" s="50"/>
      <c r="L11" s="50"/>
      <c r="M11" s="50"/>
      <c r="N11" s="50"/>
      <c r="O11" s="50"/>
      <c r="P11" s="50"/>
      <c r="Q11" s="50"/>
      <c r="R11" s="50"/>
      <c r="S11" s="50"/>
      <c r="T11" s="50"/>
      <c r="U11" s="50"/>
      <c r="V11" s="50"/>
      <c r="W11" s="51"/>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52" t="s">
        <v>0</v>
      </c>
      <c r="E13" s="54" t="s">
        <v>1</v>
      </c>
      <c r="F13" s="56" t="s">
        <v>2</v>
      </c>
      <c r="G13" s="56"/>
      <c r="H13" s="56"/>
      <c r="I13" s="56"/>
      <c r="J13" s="56"/>
      <c r="K13" s="56"/>
      <c r="L13" s="56"/>
      <c r="M13" s="56"/>
      <c r="N13" s="56"/>
      <c r="O13" s="56"/>
      <c r="P13" s="56"/>
      <c r="Q13" s="56" t="s">
        <v>3</v>
      </c>
      <c r="R13" s="56"/>
      <c r="S13" s="56" t="s">
        <v>4</v>
      </c>
      <c r="T13" s="56"/>
      <c r="U13" s="56"/>
      <c r="V13" s="56" t="s">
        <v>5</v>
      </c>
      <c r="W13" s="58" t="s">
        <v>6</v>
      </c>
      <c r="X13" s="6"/>
    </row>
    <row r="14" spans="3:24" ht="17.25" customHeight="1">
      <c r="C14" s="5"/>
      <c r="D14" s="53"/>
      <c r="E14" s="55"/>
      <c r="F14" s="55" t="s">
        <v>7</v>
      </c>
      <c r="G14" s="57" t="s">
        <v>8</v>
      </c>
      <c r="H14" s="57"/>
      <c r="I14" s="57"/>
      <c r="J14" s="57"/>
      <c r="K14" s="57"/>
      <c r="L14" s="57" t="s">
        <v>9</v>
      </c>
      <c r="M14" s="57"/>
      <c r="N14" s="57"/>
      <c r="O14" s="57"/>
      <c r="P14" s="57"/>
      <c r="Q14" s="57" t="s">
        <v>10</v>
      </c>
      <c r="R14" s="57" t="s">
        <v>11</v>
      </c>
      <c r="S14" s="57" t="s">
        <v>7</v>
      </c>
      <c r="T14" s="57" t="s">
        <v>12</v>
      </c>
      <c r="U14" s="57"/>
      <c r="V14" s="57"/>
      <c r="W14" s="59"/>
      <c r="X14" s="6"/>
    </row>
    <row r="15" spans="3:24" ht="60" customHeight="1">
      <c r="C15" s="5"/>
      <c r="D15" s="53"/>
      <c r="E15" s="55"/>
      <c r="F15" s="55"/>
      <c r="G15" s="8" t="s">
        <v>7</v>
      </c>
      <c r="H15" s="8" t="s">
        <v>13</v>
      </c>
      <c r="I15" s="8" t="s">
        <v>14</v>
      </c>
      <c r="J15" s="8" t="s">
        <v>15</v>
      </c>
      <c r="K15" s="8" t="s">
        <v>16</v>
      </c>
      <c r="L15" s="8" t="s">
        <v>7</v>
      </c>
      <c r="M15" s="8" t="s">
        <v>13</v>
      </c>
      <c r="N15" s="8" t="s">
        <v>14</v>
      </c>
      <c r="O15" s="8" t="s">
        <v>15</v>
      </c>
      <c r="P15" s="8" t="s">
        <v>16</v>
      </c>
      <c r="Q15" s="57"/>
      <c r="R15" s="57"/>
      <c r="S15" s="57"/>
      <c r="T15" s="9" t="s">
        <v>10</v>
      </c>
      <c r="U15" s="9" t="s">
        <v>11</v>
      </c>
      <c r="V15" s="57"/>
      <c r="W15" s="59"/>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60" t="str">
        <f>IF(____prd2="","Не определено",____prd2)</f>
        <v>Апрель</v>
      </c>
      <c r="E18" s="61"/>
      <c r="F18" s="61"/>
      <c r="G18" s="61"/>
      <c r="H18" s="61"/>
      <c r="I18" s="61"/>
      <c r="J18" s="61"/>
      <c r="K18" s="61"/>
      <c r="L18" s="61"/>
      <c r="M18" s="61"/>
      <c r="N18" s="61"/>
      <c r="O18" s="61"/>
      <c r="P18" s="61"/>
      <c r="Q18" s="61"/>
      <c r="R18" s="61"/>
      <c r="S18" s="61"/>
      <c r="T18" s="61"/>
      <c r="U18" s="61"/>
      <c r="V18" s="61"/>
      <c r="W18" s="62"/>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71.736999999999995</v>
      </c>
      <c r="G20" s="21">
        <f t="shared" si="0"/>
        <v>71.736999999999995</v>
      </c>
      <c r="H20" s="21">
        <f t="shared" si="0"/>
        <v>0</v>
      </c>
      <c r="I20" s="21">
        <f t="shared" si="0"/>
        <v>33.893999999999998</v>
      </c>
      <c r="J20" s="21">
        <f t="shared" si="0"/>
        <v>29.689</v>
      </c>
      <c r="K20" s="21">
        <f t="shared" si="0"/>
        <v>8.1539999999999999</v>
      </c>
      <c r="L20" s="21">
        <f t="shared" si="0"/>
        <v>0</v>
      </c>
      <c r="M20" s="21">
        <f t="shared" si="0"/>
        <v>0</v>
      </c>
      <c r="N20" s="21">
        <f t="shared" si="0"/>
        <v>0</v>
      </c>
      <c r="O20" s="21">
        <f t="shared" si="0"/>
        <v>0</v>
      </c>
      <c r="P20" s="21">
        <f t="shared" si="0"/>
        <v>0</v>
      </c>
      <c r="Q20" s="21">
        <f>IF(G20=0,0,T20/G20)</f>
        <v>3.4372102262430828</v>
      </c>
      <c r="R20" s="21">
        <f>IF(L20=0,0,U20/L20)</f>
        <v>0</v>
      </c>
      <c r="S20" s="21">
        <f>SUM(S21:S23)</f>
        <v>246.57515000000001</v>
      </c>
      <c r="T20" s="21">
        <f>SUM(T21:T23)</f>
        <v>246.57515000000001</v>
      </c>
      <c r="U20" s="21">
        <f>SUM(U21:U23)</f>
        <v>0</v>
      </c>
      <c r="V20" s="21">
        <f>SUM(V21:V23)</f>
        <v>0</v>
      </c>
      <c r="W20" s="22">
        <f>SUM(W21:W23)</f>
        <v>246.57515000000001</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71.736999999999995</v>
      </c>
      <c r="G22" s="21">
        <f>H22+I22+J22+K22</f>
        <v>71.736999999999995</v>
      </c>
      <c r="H22" s="26">
        <v>0</v>
      </c>
      <c r="I22" s="26">
        <v>33.893999999999998</v>
      </c>
      <c r="J22" s="26">
        <v>29.689</v>
      </c>
      <c r="K22" s="26">
        <v>8.1539999999999999</v>
      </c>
      <c r="L22" s="21">
        <f>M22+N22+O22+P22</f>
        <v>0</v>
      </c>
      <c r="M22" s="26">
        <v>0</v>
      </c>
      <c r="N22" s="26">
        <v>0</v>
      </c>
      <c r="O22" s="26">
        <v>0</v>
      </c>
      <c r="P22" s="26">
        <v>0</v>
      </c>
      <c r="Q22" s="26">
        <f>T22/G22</f>
        <v>3.4372102262430828</v>
      </c>
      <c r="R22" s="26">
        <v>0</v>
      </c>
      <c r="S22" s="21">
        <f>T22+U22</f>
        <v>246.57515000000001</v>
      </c>
      <c r="T22" s="26">
        <v>246.57515000000001</v>
      </c>
      <c r="U22" s="26">
        <v>0</v>
      </c>
      <c r="V22" s="26">
        <v>0</v>
      </c>
      <c r="W22" s="27">
        <f>S22-V22</f>
        <v>246.57515000000001</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row r="26" spans="3:24" ht="12">
      <c r="W26" s="42">
        <v>208961.99</v>
      </c>
    </row>
    <row r="27" spans="3:24">
      <c r="W27" s="1">
        <f>W26*1.18</f>
        <v>246575.14819999997</v>
      </c>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C1:X28"/>
  <sheetViews>
    <sheetView topLeftCell="F8" workbookViewId="0">
      <selection activeCell="W29" sqref="W29"/>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6" t="str">
        <f>"Фактический объём покупки электроэнергии сетевыми организациями на компенсацию потерь в части передачи сторонним потребителям за " &amp; IF(_____prd2="","Не определено",_____prd2)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Май 2018 года</v>
      </c>
      <c r="E10" s="47"/>
      <c r="F10" s="47"/>
      <c r="G10" s="47"/>
      <c r="H10" s="47"/>
      <c r="I10" s="47"/>
      <c r="J10" s="47"/>
      <c r="K10" s="47"/>
      <c r="L10" s="47"/>
      <c r="M10" s="47"/>
      <c r="N10" s="47"/>
      <c r="O10" s="47"/>
      <c r="P10" s="47"/>
      <c r="Q10" s="47"/>
      <c r="R10" s="47"/>
      <c r="S10" s="47"/>
      <c r="T10" s="47"/>
      <c r="U10" s="47"/>
      <c r="V10" s="47"/>
      <c r="W10" s="48"/>
      <c r="X10" s="6"/>
    </row>
    <row r="11" spans="3:24" ht="15" customHeight="1" thickBot="1">
      <c r="C11" s="5"/>
      <c r="D11" s="49" t="str">
        <f>"ОРГАНИЗАЦИЯ: " &amp; IF(org="","Не определено",org)</f>
        <v>ОРГАНИЗАЦИЯ: ООО "КВЭП"</v>
      </c>
      <c r="E11" s="50"/>
      <c r="F11" s="50"/>
      <c r="G11" s="50"/>
      <c r="H11" s="50"/>
      <c r="I11" s="50"/>
      <c r="J11" s="50"/>
      <c r="K11" s="50"/>
      <c r="L11" s="50"/>
      <c r="M11" s="50"/>
      <c r="N11" s="50"/>
      <c r="O11" s="50"/>
      <c r="P11" s="50"/>
      <c r="Q11" s="50"/>
      <c r="R11" s="50"/>
      <c r="S11" s="50"/>
      <c r="T11" s="50"/>
      <c r="U11" s="50"/>
      <c r="V11" s="50"/>
      <c r="W11" s="51"/>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52" t="s">
        <v>0</v>
      </c>
      <c r="E13" s="54" t="s">
        <v>1</v>
      </c>
      <c r="F13" s="56" t="s">
        <v>2</v>
      </c>
      <c r="G13" s="56"/>
      <c r="H13" s="56"/>
      <c r="I13" s="56"/>
      <c r="J13" s="56"/>
      <c r="K13" s="56"/>
      <c r="L13" s="56"/>
      <c r="M13" s="56"/>
      <c r="N13" s="56"/>
      <c r="O13" s="56"/>
      <c r="P13" s="56"/>
      <c r="Q13" s="56" t="s">
        <v>3</v>
      </c>
      <c r="R13" s="56"/>
      <c r="S13" s="56" t="s">
        <v>4</v>
      </c>
      <c r="T13" s="56"/>
      <c r="U13" s="56"/>
      <c r="V13" s="56" t="s">
        <v>5</v>
      </c>
      <c r="W13" s="58" t="s">
        <v>6</v>
      </c>
      <c r="X13" s="6"/>
    </row>
    <row r="14" spans="3:24" ht="17.25" customHeight="1">
      <c r="C14" s="5"/>
      <c r="D14" s="53"/>
      <c r="E14" s="55"/>
      <c r="F14" s="55" t="s">
        <v>7</v>
      </c>
      <c r="G14" s="57" t="s">
        <v>8</v>
      </c>
      <c r="H14" s="57"/>
      <c r="I14" s="57"/>
      <c r="J14" s="57"/>
      <c r="K14" s="57"/>
      <c r="L14" s="57" t="s">
        <v>9</v>
      </c>
      <c r="M14" s="57"/>
      <c r="N14" s="57"/>
      <c r="O14" s="57"/>
      <c r="P14" s="57"/>
      <c r="Q14" s="57" t="s">
        <v>10</v>
      </c>
      <c r="R14" s="57" t="s">
        <v>11</v>
      </c>
      <c r="S14" s="57" t="s">
        <v>7</v>
      </c>
      <c r="T14" s="57" t="s">
        <v>12</v>
      </c>
      <c r="U14" s="57"/>
      <c r="V14" s="57"/>
      <c r="W14" s="59"/>
      <c r="X14" s="6"/>
    </row>
    <row r="15" spans="3:24" ht="60" customHeight="1">
      <c r="C15" s="5"/>
      <c r="D15" s="53"/>
      <c r="E15" s="55"/>
      <c r="F15" s="55"/>
      <c r="G15" s="8" t="s">
        <v>7</v>
      </c>
      <c r="H15" s="8" t="s">
        <v>13</v>
      </c>
      <c r="I15" s="8" t="s">
        <v>14</v>
      </c>
      <c r="J15" s="8" t="s">
        <v>15</v>
      </c>
      <c r="K15" s="8" t="s">
        <v>16</v>
      </c>
      <c r="L15" s="8" t="s">
        <v>7</v>
      </c>
      <c r="M15" s="8" t="s">
        <v>13</v>
      </c>
      <c r="N15" s="8" t="s">
        <v>14</v>
      </c>
      <c r="O15" s="8" t="s">
        <v>15</v>
      </c>
      <c r="P15" s="8" t="s">
        <v>16</v>
      </c>
      <c r="Q15" s="57"/>
      <c r="R15" s="57"/>
      <c r="S15" s="57"/>
      <c r="T15" s="36" t="s">
        <v>10</v>
      </c>
      <c r="U15" s="36" t="s">
        <v>11</v>
      </c>
      <c r="V15" s="57"/>
      <c r="W15" s="59"/>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60" t="str">
        <f>IF(_____prd2="","Не определено",_____prd2)</f>
        <v>Май</v>
      </c>
      <c r="E18" s="61"/>
      <c r="F18" s="61"/>
      <c r="G18" s="61"/>
      <c r="H18" s="61"/>
      <c r="I18" s="61"/>
      <c r="J18" s="61"/>
      <c r="K18" s="61"/>
      <c r="L18" s="61"/>
      <c r="M18" s="61"/>
      <c r="N18" s="61"/>
      <c r="O18" s="61"/>
      <c r="P18" s="61"/>
      <c r="Q18" s="61"/>
      <c r="R18" s="61"/>
      <c r="S18" s="61"/>
      <c r="T18" s="61"/>
      <c r="U18" s="61"/>
      <c r="V18" s="61"/>
      <c r="W18" s="62"/>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107.292</v>
      </c>
      <c r="G20" s="21">
        <f t="shared" si="0"/>
        <v>107.292</v>
      </c>
      <c r="H20" s="21">
        <f t="shared" si="0"/>
        <v>0</v>
      </c>
      <c r="I20" s="21">
        <f t="shared" si="0"/>
        <v>28.97</v>
      </c>
      <c r="J20" s="21">
        <f t="shared" si="0"/>
        <v>33.927999999999997</v>
      </c>
      <c r="K20" s="21">
        <f t="shared" si="0"/>
        <v>44.393999999999998</v>
      </c>
      <c r="L20" s="21">
        <f t="shared" si="0"/>
        <v>0</v>
      </c>
      <c r="M20" s="21">
        <f t="shared" si="0"/>
        <v>0</v>
      </c>
      <c r="N20" s="21">
        <f t="shared" si="0"/>
        <v>0</v>
      </c>
      <c r="O20" s="21">
        <f t="shared" si="0"/>
        <v>0</v>
      </c>
      <c r="P20" s="21">
        <f t="shared" si="0"/>
        <v>0</v>
      </c>
      <c r="Q20" s="21">
        <f>IF(G20=0,0,T20/G20)</f>
        <v>3.1107631510271037</v>
      </c>
      <c r="R20" s="21">
        <f>IF(L20=0,0,U20/L20)</f>
        <v>0</v>
      </c>
      <c r="S20" s="21">
        <f>SUM(S21:S23)</f>
        <v>333.76</v>
      </c>
      <c r="T20" s="21">
        <f>SUM(T21:T23)</f>
        <v>333.76</v>
      </c>
      <c r="U20" s="21">
        <f>SUM(U21:U23)</f>
        <v>0</v>
      </c>
      <c r="V20" s="21">
        <f>SUM(V21:V23)</f>
        <v>0</v>
      </c>
      <c r="W20" s="22">
        <f>SUM(W21:W23)</f>
        <v>333.76</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107.292</v>
      </c>
      <c r="G22" s="21">
        <f>H22+I22+J22+K22</f>
        <v>107.292</v>
      </c>
      <c r="H22" s="26">
        <v>0</v>
      </c>
      <c r="I22" s="26">
        <v>28.97</v>
      </c>
      <c r="J22" s="26">
        <v>33.927999999999997</v>
      </c>
      <c r="K22" s="26">
        <v>44.393999999999998</v>
      </c>
      <c r="L22" s="21">
        <f>M22+N22+O22+P22</f>
        <v>0</v>
      </c>
      <c r="M22" s="26">
        <v>0</v>
      </c>
      <c r="N22" s="26">
        <v>0</v>
      </c>
      <c r="O22" s="26">
        <v>0</v>
      </c>
      <c r="P22" s="26">
        <v>0</v>
      </c>
      <c r="Q22" s="26">
        <f>T22/G22</f>
        <v>3.1107631510271037</v>
      </c>
      <c r="R22" s="26">
        <v>0</v>
      </c>
      <c r="S22" s="21">
        <f>T22+U22</f>
        <v>333.76</v>
      </c>
      <c r="T22" s="26">
        <v>333.76</v>
      </c>
      <c r="U22" s="26">
        <v>0</v>
      </c>
      <c r="V22" s="26">
        <v>0</v>
      </c>
      <c r="W22" s="27">
        <f>S22-V22</f>
        <v>333.76</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row r="26" spans="3:24" ht="12">
      <c r="W26" s="42">
        <v>282847.46000000002</v>
      </c>
    </row>
    <row r="28" spans="3:24">
      <c r="W28" s="1">
        <f>W26*1.18</f>
        <v>333760.00280000002</v>
      </c>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C1:X29"/>
  <sheetViews>
    <sheetView topLeftCell="H8" workbookViewId="0">
      <selection activeCell="W30" sqref="W30"/>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6" t="str">
        <f>"Фактический объём покупки электроэнергии сетевыми организациями на компенсацию потерь в части передачи сторонним потребителям за " &amp; IF(______prd2="","Не определено",______prd2)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Июнь 2018 года</v>
      </c>
      <c r="E10" s="47"/>
      <c r="F10" s="47"/>
      <c r="G10" s="47"/>
      <c r="H10" s="47"/>
      <c r="I10" s="47"/>
      <c r="J10" s="47"/>
      <c r="K10" s="47"/>
      <c r="L10" s="47"/>
      <c r="M10" s="47"/>
      <c r="N10" s="47"/>
      <c r="O10" s="47"/>
      <c r="P10" s="47"/>
      <c r="Q10" s="47"/>
      <c r="R10" s="47"/>
      <c r="S10" s="47"/>
      <c r="T10" s="47"/>
      <c r="U10" s="47"/>
      <c r="V10" s="47"/>
      <c r="W10" s="48"/>
      <c r="X10" s="6"/>
    </row>
    <row r="11" spans="3:24" ht="15" customHeight="1" thickBot="1">
      <c r="C11" s="5"/>
      <c r="D11" s="49" t="str">
        <f>"ОРГАНИЗАЦИЯ: " &amp; IF(org="","Не определено",org)</f>
        <v>ОРГАНИЗАЦИЯ: ООО "КВЭП"</v>
      </c>
      <c r="E11" s="50"/>
      <c r="F11" s="50"/>
      <c r="G11" s="50"/>
      <c r="H11" s="50"/>
      <c r="I11" s="50"/>
      <c r="J11" s="50"/>
      <c r="K11" s="50"/>
      <c r="L11" s="50"/>
      <c r="M11" s="50"/>
      <c r="N11" s="50"/>
      <c r="O11" s="50"/>
      <c r="P11" s="50"/>
      <c r="Q11" s="50"/>
      <c r="R11" s="50"/>
      <c r="S11" s="50"/>
      <c r="T11" s="50"/>
      <c r="U11" s="50"/>
      <c r="V11" s="50"/>
      <c r="W11" s="51"/>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52" t="s">
        <v>0</v>
      </c>
      <c r="E13" s="54" t="s">
        <v>1</v>
      </c>
      <c r="F13" s="56" t="s">
        <v>2</v>
      </c>
      <c r="G13" s="56"/>
      <c r="H13" s="56"/>
      <c r="I13" s="56"/>
      <c r="J13" s="56"/>
      <c r="K13" s="56"/>
      <c r="L13" s="56"/>
      <c r="M13" s="56"/>
      <c r="N13" s="56"/>
      <c r="O13" s="56"/>
      <c r="P13" s="56"/>
      <c r="Q13" s="56" t="s">
        <v>3</v>
      </c>
      <c r="R13" s="56"/>
      <c r="S13" s="56" t="s">
        <v>4</v>
      </c>
      <c r="T13" s="56"/>
      <c r="U13" s="56"/>
      <c r="V13" s="56" t="s">
        <v>5</v>
      </c>
      <c r="W13" s="58" t="s">
        <v>6</v>
      </c>
      <c r="X13" s="6"/>
    </row>
    <row r="14" spans="3:24" ht="17.25" customHeight="1">
      <c r="C14" s="5"/>
      <c r="D14" s="53"/>
      <c r="E14" s="55"/>
      <c r="F14" s="55" t="s">
        <v>7</v>
      </c>
      <c r="G14" s="57" t="s">
        <v>8</v>
      </c>
      <c r="H14" s="57"/>
      <c r="I14" s="57"/>
      <c r="J14" s="57"/>
      <c r="K14" s="57"/>
      <c r="L14" s="57" t="s">
        <v>9</v>
      </c>
      <c r="M14" s="57"/>
      <c r="N14" s="57"/>
      <c r="O14" s="57"/>
      <c r="P14" s="57"/>
      <c r="Q14" s="57" t="s">
        <v>10</v>
      </c>
      <c r="R14" s="57" t="s">
        <v>11</v>
      </c>
      <c r="S14" s="57" t="s">
        <v>7</v>
      </c>
      <c r="T14" s="57" t="s">
        <v>12</v>
      </c>
      <c r="U14" s="57"/>
      <c r="V14" s="57"/>
      <c r="W14" s="59"/>
      <c r="X14" s="6"/>
    </row>
    <row r="15" spans="3:24" ht="60" customHeight="1">
      <c r="C15" s="5"/>
      <c r="D15" s="53"/>
      <c r="E15" s="55"/>
      <c r="F15" s="55"/>
      <c r="G15" s="8" t="s">
        <v>7</v>
      </c>
      <c r="H15" s="8" t="s">
        <v>13</v>
      </c>
      <c r="I15" s="8" t="s">
        <v>14</v>
      </c>
      <c r="J15" s="8" t="s">
        <v>15</v>
      </c>
      <c r="K15" s="8" t="s">
        <v>16</v>
      </c>
      <c r="L15" s="8" t="s">
        <v>7</v>
      </c>
      <c r="M15" s="8" t="s">
        <v>13</v>
      </c>
      <c r="N15" s="8" t="s">
        <v>14</v>
      </c>
      <c r="O15" s="8" t="s">
        <v>15</v>
      </c>
      <c r="P15" s="8" t="s">
        <v>16</v>
      </c>
      <c r="Q15" s="57"/>
      <c r="R15" s="57"/>
      <c r="S15" s="57"/>
      <c r="T15" s="36" t="s">
        <v>10</v>
      </c>
      <c r="U15" s="36" t="s">
        <v>11</v>
      </c>
      <c r="V15" s="57"/>
      <c r="W15" s="59"/>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60" t="str">
        <f>IF(______prd2="","Не определено",______prd2)</f>
        <v>Июнь</v>
      </c>
      <c r="E18" s="61"/>
      <c r="F18" s="61"/>
      <c r="G18" s="61"/>
      <c r="H18" s="61"/>
      <c r="I18" s="61"/>
      <c r="J18" s="61"/>
      <c r="K18" s="61"/>
      <c r="L18" s="61"/>
      <c r="M18" s="61"/>
      <c r="N18" s="61"/>
      <c r="O18" s="61"/>
      <c r="P18" s="61"/>
      <c r="Q18" s="61"/>
      <c r="R18" s="61"/>
      <c r="S18" s="61"/>
      <c r="T18" s="61"/>
      <c r="U18" s="61"/>
      <c r="V18" s="61"/>
      <c r="W18" s="62"/>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118.90699999999998</v>
      </c>
      <c r="G20" s="21">
        <f t="shared" si="0"/>
        <v>118.90699999999998</v>
      </c>
      <c r="H20" s="21">
        <f t="shared" si="0"/>
        <v>0</v>
      </c>
      <c r="I20" s="21">
        <f t="shared" si="0"/>
        <v>38.015000000000001</v>
      </c>
      <c r="J20" s="21">
        <f t="shared" si="0"/>
        <v>33.018999999999998</v>
      </c>
      <c r="K20" s="21">
        <f t="shared" si="0"/>
        <v>47.872999999999998</v>
      </c>
      <c r="L20" s="21">
        <f t="shared" si="0"/>
        <v>0</v>
      </c>
      <c r="M20" s="21">
        <f t="shared" si="0"/>
        <v>0</v>
      </c>
      <c r="N20" s="21">
        <f t="shared" si="0"/>
        <v>0</v>
      </c>
      <c r="O20" s="21">
        <f t="shared" si="0"/>
        <v>0</v>
      </c>
      <c r="P20" s="21">
        <f t="shared" si="0"/>
        <v>0</v>
      </c>
      <c r="Q20" s="21">
        <f>IF(G20=0,0,T20/G20)</f>
        <v>3.1461513619887818</v>
      </c>
      <c r="R20" s="21">
        <f>IF(L20=0,0,U20/L20)</f>
        <v>0</v>
      </c>
      <c r="S20" s="21">
        <f>SUM(S21:S23)</f>
        <v>374.09942000000001</v>
      </c>
      <c r="T20" s="21">
        <f>SUM(T21:T23)</f>
        <v>374.09942000000001</v>
      </c>
      <c r="U20" s="21">
        <f>SUM(U21:U23)</f>
        <v>0</v>
      </c>
      <c r="V20" s="21">
        <f>SUM(V21:V23)</f>
        <v>0</v>
      </c>
      <c r="W20" s="22">
        <f>SUM(W21:W23)</f>
        <v>374.09942000000001</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118.90699999999998</v>
      </c>
      <c r="G22" s="21">
        <f>H22+I22+J22+K22</f>
        <v>118.90699999999998</v>
      </c>
      <c r="H22" s="26">
        <v>0</v>
      </c>
      <c r="I22" s="26">
        <v>38.015000000000001</v>
      </c>
      <c r="J22" s="26">
        <v>33.018999999999998</v>
      </c>
      <c r="K22" s="26">
        <v>47.872999999999998</v>
      </c>
      <c r="L22" s="21">
        <f>M22+N22+O22+P22</f>
        <v>0</v>
      </c>
      <c r="M22" s="26">
        <v>0</v>
      </c>
      <c r="N22" s="26">
        <v>0</v>
      </c>
      <c r="O22" s="26">
        <v>0</v>
      </c>
      <c r="P22" s="26">
        <v>0</v>
      </c>
      <c r="Q22" s="26">
        <f>T22/G22</f>
        <v>3.1461513619887818</v>
      </c>
      <c r="R22" s="26">
        <v>0</v>
      </c>
      <c r="S22" s="21">
        <f>T22+U22</f>
        <v>374.09942000000001</v>
      </c>
      <c r="T22" s="26">
        <v>374.09942000000001</v>
      </c>
      <c r="U22" s="26">
        <v>0</v>
      </c>
      <c r="V22" s="26">
        <v>0</v>
      </c>
      <c r="W22" s="27">
        <f>S22-V22</f>
        <v>374.09942000000001</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row r="27" spans="3:24" ht="12">
      <c r="W27" s="42">
        <v>317033.40999999997</v>
      </c>
    </row>
    <row r="29" spans="3:24">
      <c r="W29" s="1">
        <f>W27*1.18</f>
        <v>374099.42379999993</v>
      </c>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C1:X28"/>
  <sheetViews>
    <sheetView topLeftCell="G8" workbookViewId="0">
      <selection activeCell="W29" sqref="W29"/>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6" t="str">
        <f>"Фактический объём покупки электроэнергии сетевыми организациями на компенсацию потерь в части передачи сторонним потребителям за " &amp; IF(_______prd2="","Не определено",_______prd2)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Июль 2018 года</v>
      </c>
      <c r="E10" s="47"/>
      <c r="F10" s="47"/>
      <c r="G10" s="47"/>
      <c r="H10" s="47"/>
      <c r="I10" s="47"/>
      <c r="J10" s="47"/>
      <c r="K10" s="47"/>
      <c r="L10" s="47"/>
      <c r="M10" s="47"/>
      <c r="N10" s="47"/>
      <c r="O10" s="47"/>
      <c r="P10" s="47"/>
      <c r="Q10" s="47"/>
      <c r="R10" s="47"/>
      <c r="S10" s="47"/>
      <c r="T10" s="47"/>
      <c r="U10" s="47"/>
      <c r="V10" s="47"/>
      <c r="W10" s="48"/>
      <c r="X10" s="6"/>
    </row>
    <row r="11" spans="3:24" ht="15" customHeight="1" thickBot="1">
      <c r="C11" s="5"/>
      <c r="D11" s="49" t="str">
        <f>"ОРГАНИЗАЦИЯ: " &amp; IF(org="","Не определено",org)</f>
        <v>ОРГАНИЗАЦИЯ: ООО "КВЭП"</v>
      </c>
      <c r="E11" s="50"/>
      <c r="F11" s="50"/>
      <c r="G11" s="50"/>
      <c r="H11" s="50"/>
      <c r="I11" s="50"/>
      <c r="J11" s="50"/>
      <c r="K11" s="50"/>
      <c r="L11" s="50"/>
      <c r="M11" s="50"/>
      <c r="N11" s="50"/>
      <c r="O11" s="50"/>
      <c r="P11" s="50"/>
      <c r="Q11" s="50"/>
      <c r="R11" s="50"/>
      <c r="S11" s="50"/>
      <c r="T11" s="50"/>
      <c r="U11" s="50"/>
      <c r="V11" s="50"/>
      <c r="W11" s="51"/>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52" t="s">
        <v>0</v>
      </c>
      <c r="E13" s="54" t="s">
        <v>1</v>
      </c>
      <c r="F13" s="56" t="s">
        <v>2</v>
      </c>
      <c r="G13" s="56"/>
      <c r="H13" s="56"/>
      <c r="I13" s="56"/>
      <c r="J13" s="56"/>
      <c r="K13" s="56"/>
      <c r="L13" s="56"/>
      <c r="M13" s="56"/>
      <c r="N13" s="56"/>
      <c r="O13" s="56"/>
      <c r="P13" s="56"/>
      <c r="Q13" s="56" t="s">
        <v>3</v>
      </c>
      <c r="R13" s="56"/>
      <c r="S13" s="56" t="s">
        <v>4</v>
      </c>
      <c r="T13" s="56"/>
      <c r="U13" s="56"/>
      <c r="V13" s="56" t="s">
        <v>5</v>
      </c>
      <c r="W13" s="58" t="s">
        <v>6</v>
      </c>
      <c r="X13" s="6"/>
    </row>
    <row r="14" spans="3:24" ht="17.25" customHeight="1">
      <c r="C14" s="5"/>
      <c r="D14" s="53"/>
      <c r="E14" s="55"/>
      <c r="F14" s="55" t="s">
        <v>7</v>
      </c>
      <c r="G14" s="57" t="s">
        <v>8</v>
      </c>
      <c r="H14" s="57"/>
      <c r="I14" s="57"/>
      <c r="J14" s="57"/>
      <c r="K14" s="57"/>
      <c r="L14" s="57" t="s">
        <v>9</v>
      </c>
      <c r="M14" s="57"/>
      <c r="N14" s="57"/>
      <c r="O14" s="57"/>
      <c r="P14" s="57"/>
      <c r="Q14" s="57" t="s">
        <v>10</v>
      </c>
      <c r="R14" s="57" t="s">
        <v>11</v>
      </c>
      <c r="S14" s="57" t="s">
        <v>7</v>
      </c>
      <c r="T14" s="57" t="s">
        <v>12</v>
      </c>
      <c r="U14" s="57"/>
      <c r="V14" s="57"/>
      <c r="W14" s="59"/>
      <c r="X14" s="6"/>
    </row>
    <row r="15" spans="3:24" ht="60" customHeight="1">
      <c r="C15" s="5"/>
      <c r="D15" s="53"/>
      <c r="E15" s="55"/>
      <c r="F15" s="55"/>
      <c r="G15" s="8" t="s">
        <v>7</v>
      </c>
      <c r="H15" s="8" t="s">
        <v>13</v>
      </c>
      <c r="I15" s="8" t="s">
        <v>14</v>
      </c>
      <c r="J15" s="8" t="s">
        <v>15</v>
      </c>
      <c r="K15" s="8" t="s">
        <v>16</v>
      </c>
      <c r="L15" s="8" t="s">
        <v>7</v>
      </c>
      <c r="M15" s="8" t="s">
        <v>13</v>
      </c>
      <c r="N15" s="8" t="s">
        <v>14</v>
      </c>
      <c r="O15" s="8" t="s">
        <v>15</v>
      </c>
      <c r="P15" s="8" t="s">
        <v>16</v>
      </c>
      <c r="Q15" s="57"/>
      <c r="R15" s="57"/>
      <c r="S15" s="57"/>
      <c r="T15" s="36" t="s">
        <v>10</v>
      </c>
      <c r="U15" s="36" t="s">
        <v>11</v>
      </c>
      <c r="V15" s="57"/>
      <c r="W15" s="59"/>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60" t="str">
        <f>IF(_______prd2="","Не определено",_______prd2)</f>
        <v>Июль</v>
      </c>
      <c r="E18" s="61"/>
      <c r="F18" s="61"/>
      <c r="G18" s="61"/>
      <c r="H18" s="61"/>
      <c r="I18" s="61"/>
      <c r="J18" s="61"/>
      <c r="K18" s="61"/>
      <c r="L18" s="61"/>
      <c r="M18" s="61"/>
      <c r="N18" s="61"/>
      <c r="O18" s="61"/>
      <c r="P18" s="61"/>
      <c r="Q18" s="61"/>
      <c r="R18" s="61"/>
      <c r="S18" s="61"/>
      <c r="T18" s="61"/>
      <c r="U18" s="61"/>
      <c r="V18" s="61"/>
      <c r="W18" s="62"/>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209.26999999999998</v>
      </c>
      <c r="G20" s="21">
        <f t="shared" si="0"/>
        <v>209.26999999999998</v>
      </c>
      <c r="H20" s="21">
        <f t="shared" si="0"/>
        <v>0</v>
      </c>
      <c r="I20" s="21">
        <f t="shared" si="0"/>
        <v>47.637</v>
      </c>
      <c r="J20" s="21">
        <f t="shared" si="0"/>
        <v>13.58</v>
      </c>
      <c r="K20" s="21">
        <f t="shared" si="0"/>
        <v>148.053</v>
      </c>
      <c r="L20" s="21">
        <f t="shared" si="0"/>
        <v>0</v>
      </c>
      <c r="M20" s="21">
        <f t="shared" si="0"/>
        <v>0</v>
      </c>
      <c r="N20" s="21">
        <f t="shared" si="0"/>
        <v>0</v>
      </c>
      <c r="O20" s="21">
        <f t="shared" si="0"/>
        <v>0</v>
      </c>
      <c r="P20" s="21">
        <f t="shared" si="0"/>
        <v>0</v>
      </c>
      <c r="Q20" s="21">
        <f>IF(G20=0,0,T20/G20)</f>
        <v>3.5895717971997905</v>
      </c>
      <c r="R20" s="21">
        <f>IF(L20=0,0,U20/L20)</f>
        <v>0</v>
      </c>
      <c r="S20" s="21">
        <f>SUM(S21:S23)</f>
        <v>751.18969000000004</v>
      </c>
      <c r="T20" s="21">
        <f>SUM(T21:T23)</f>
        <v>751.18969000000004</v>
      </c>
      <c r="U20" s="21">
        <f>SUM(U21:U23)</f>
        <v>0</v>
      </c>
      <c r="V20" s="21">
        <f>SUM(V21:V23)</f>
        <v>0</v>
      </c>
      <c r="W20" s="22">
        <f>SUM(W21:W23)</f>
        <v>751.18969000000004</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209.26999999999998</v>
      </c>
      <c r="G22" s="21">
        <f>H22+I22+J22+K22</f>
        <v>209.26999999999998</v>
      </c>
      <c r="H22" s="26">
        <v>0</v>
      </c>
      <c r="I22" s="26">
        <v>47.637</v>
      </c>
      <c r="J22" s="26">
        <v>13.58</v>
      </c>
      <c r="K22" s="26">
        <v>148.053</v>
      </c>
      <c r="L22" s="21">
        <f>M22+N22+O22+P22</f>
        <v>0</v>
      </c>
      <c r="M22" s="26">
        <v>0</v>
      </c>
      <c r="N22" s="26">
        <v>0</v>
      </c>
      <c r="O22" s="26">
        <v>0</v>
      </c>
      <c r="P22" s="26">
        <v>0</v>
      </c>
      <c r="Q22" s="26">
        <f>T22/F22</f>
        <v>3.5895717971997905</v>
      </c>
      <c r="R22" s="26">
        <v>0</v>
      </c>
      <c r="S22" s="21">
        <f>T22+U22</f>
        <v>751.18969000000004</v>
      </c>
      <c r="T22" s="26">
        <v>751.18969000000004</v>
      </c>
      <c r="U22" s="26">
        <v>0</v>
      </c>
      <c r="V22" s="26">
        <v>0</v>
      </c>
      <c r="W22" s="27">
        <f>S22-V22</f>
        <v>751.18969000000004</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row r="27" spans="3:24" ht="12">
      <c r="W27" s="42">
        <v>636601.43000000005</v>
      </c>
    </row>
    <row r="28" spans="3:24">
      <c r="W28" s="1">
        <f>W27*1.18</f>
        <v>751189.68740000005</v>
      </c>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C1:X30"/>
  <sheetViews>
    <sheetView topLeftCell="L8" workbookViewId="0">
      <selection activeCell="W31" sqref="W31"/>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6" t="str">
        <f>"Фактический объём покупки электроэнергии сетевыми организациями на компенсацию потерь в части передачи сторонним потребителям за " &amp; IF(________prd2="","Не определено",________prd2)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Август 2018 года</v>
      </c>
      <c r="E10" s="47"/>
      <c r="F10" s="47"/>
      <c r="G10" s="47"/>
      <c r="H10" s="47"/>
      <c r="I10" s="47"/>
      <c r="J10" s="47"/>
      <c r="K10" s="47"/>
      <c r="L10" s="47"/>
      <c r="M10" s="47"/>
      <c r="N10" s="47"/>
      <c r="O10" s="47"/>
      <c r="P10" s="47"/>
      <c r="Q10" s="47"/>
      <c r="R10" s="47"/>
      <c r="S10" s="47"/>
      <c r="T10" s="47"/>
      <c r="U10" s="47"/>
      <c r="V10" s="47"/>
      <c r="W10" s="48"/>
      <c r="X10" s="6"/>
    </row>
    <row r="11" spans="3:24" ht="15" customHeight="1" thickBot="1">
      <c r="C11" s="5"/>
      <c r="D11" s="49" t="str">
        <f>"ОРГАНИЗАЦИЯ: " &amp; IF(org="","Не определено",org)</f>
        <v>ОРГАНИЗАЦИЯ: ООО "КВЭП"</v>
      </c>
      <c r="E11" s="50"/>
      <c r="F11" s="50"/>
      <c r="G11" s="50"/>
      <c r="H11" s="50"/>
      <c r="I11" s="50"/>
      <c r="J11" s="50"/>
      <c r="K11" s="50"/>
      <c r="L11" s="50"/>
      <c r="M11" s="50"/>
      <c r="N11" s="50"/>
      <c r="O11" s="50"/>
      <c r="P11" s="50"/>
      <c r="Q11" s="50"/>
      <c r="R11" s="50"/>
      <c r="S11" s="50"/>
      <c r="T11" s="50"/>
      <c r="U11" s="50"/>
      <c r="V11" s="50"/>
      <c r="W11" s="51"/>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52" t="s">
        <v>0</v>
      </c>
      <c r="E13" s="54" t="s">
        <v>1</v>
      </c>
      <c r="F13" s="56" t="s">
        <v>2</v>
      </c>
      <c r="G13" s="56"/>
      <c r="H13" s="56"/>
      <c r="I13" s="56"/>
      <c r="J13" s="56"/>
      <c r="K13" s="56"/>
      <c r="L13" s="56"/>
      <c r="M13" s="56"/>
      <c r="N13" s="56"/>
      <c r="O13" s="56"/>
      <c r="P13" s="56"/>
      <c r="Q13" s="56" t="s">
        <v>3</v>
      </c>
      <c r="R13" s="56"/>
      <c r="S13" s="56" t="s">
        <v>4</v>
      </c>
      <c r="T13" s="56"/>
      <c r="U13" s="56"/>
      <c r="V13" s="56" t="s">
        <v>5</v>
      </c>
      <c r="W13" s="58" t="s">
        <v>6</v>
      </c>
      <c r="X13" s="6"/>
    </row>
    <row r="14" spans="3:24" ht="17.25" customHeight="1">
      <c r="C14" s="5"/>
      <c r="D14" s="53"/>
      <c r="E14" s="55"/>
      <c r="F14" s="55" t="s">
        <v>7</v>
      </c>
      <c r="G14" s="57" t="s">
        <v>8</v>
      </c>
      <c r="H14" s="57"/>
      <c r="I14" s="57"/>
      <c r="J14" s="57"/>
      <c r="K14" s="57"/>
      <c r="L14" s="57" t="s">
        <v>9</v>
      </c>
      <c r="M14" s="57"/>
      <c r="N14" s="57"/>
      <c r="O14" s="57"/>
      <c r="P14" s="57"/>
      <c r="Q14" s="57" t="s">
        <v>10</v>
      </c>
      <c r="R14" s="57" t="s">
        <v>11</v>
      </c>
      <c r="S14" s="57" t="s">
        <v>7</v>
      </c>
      <c r="T14" s="57" t="s">
        <v>12</v>
      </c>
      <c r="U14" s="57"/>
      <c r="V14" s="57"/>
      <c r="W14" s="59"/>
      <c r="X14" s="6"/>
    </row>
    <row r="15" spans="3:24" ht="60" customHeight="1">
      <c r="C15" s="5"/>
      <c r="D15" s="53"/>
      <c r="E15" s="55"/>
      <c r="F15" s="55"/>
      <c r="G15" s="8" t="s">
        <v>7</v>
      </c>
      <c r="H15" s="8" t="s">
        <v>13</v>
      </c>
      <c r="I15" s="8" t="s">
        <v>14</v>
      </c>
      <c r="J15" s="8" t="s">
        <v>15</v>
      </c>
      <c r="K15" s="8" t="s">
        <v>16</v>
      </c>
      <c r="L15" s="8" t="s">
        <v>7</v>
      </c>
      <c r="M15" s="8" t="s">
        <v>13</v>
      </c>
      <c r="N15" s="8" t="s">
        <v>14</v>
      </c>
      <c r="O15" s="8" t="s">
        <v>15</v>
      </c>
      <c r="P15" s="8" t="s">
        <v>16</v>
      </c>
      <c r="Q15" s="57"/>
      <c r="R15" s="57"/>
      <c r="S15" s="57"/>
      <c r="T15" s="37" t="s">
        <v>10</v>
      </c>
      <c r="U15" s="37" t="s">
        <v>11</v>
      </c>
      <c r="V15" s="57"/>
      <c r="W15" s="59"/>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60" t="str">
        <f>IF(________prd2="","Не определено",________prd2)</f>
        <v>Август</v>
      </c>
      <c r="E18" s="61"/>
      <c r="F18" s="61"/>
      <c r="G18" s="61"/>
      <c r="H18" s="61"/>
      <c r="I18" s="61"/>
      <c r="J18" s="61"/>
      <c r="K18" s="61"/>
      <c r="L18" s="61"/>
      <c r="M18" s="61"/>
      <c r="N18" s="61"/>
      <c r="O18" s="61"/>
      <c r="P18" s="61"/>
      <c r="Q18" s="61"/>
      <c r="R18" s="61"/>
      <c r="S18" s="61"/>
      <c r="T18" s="61"/>
      <c r="U18" s="61"/>
      <c r="V18" s="61"/>
      <c r="W18" s="62"/>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89.411000000000001</v>
      </c>
      <c r="G20" s="21">
        <f t="shared" si="0"/>
        <v>89.411000000000001</v>
      </c>
      <c r="H20" s="21">
        <f t="shared" si="0"/>
        <v>0</v>
      </c>
      <c r="I20" s="21">
        <f t="shared" si="0"/>
        <v>42.075000000000003</v>
      </c>
      <c r="J20" s="21">
        <f t="shared" si="0"/>
        <v>16.065999999999999</v>
      </c>
      <c r="K20" s="21">
        <f t="shared" si="0"/>
        <v>31.27</v>
      </c>
      <c r="L20" s="21">
        <f t="shared" si="0"/>
        <v>0</v>
      </c>
      <c r="M20" s="21">
        <f t="shared" si="0"/>
        <v>0</v>
      </c>
      <c r="N20" s="21">
        <f t="shared" si="0"/>
        <v>0</v>
      </c>
      <c r="O20" s="21">
        <f t="shared" si="0"/>
        <v>0</v>
      </c>
      <c r="P20" s="21">
        <f t="shared" si="0"/>
        <v>0</v>
      </c>
      <c r="Q20" s="21">
        <f>IF(G20=0,0,T20/G20)</f>
        <v>3.6751453400588292</v>
      </c>
      <c r="R20" s="21">
        <f>IF(L20=0,0,U20/L20)</f>
        <v>0</v>
      </c>
      <c r="S20" s="21">
        <f>SUM(S21:S23)</f>
        <v>328.59841999999998</v>
      </c>
      <c r="T20" s="21">
        <f>SUM(T21:T23)</f>
        <v>328.59841999999998</v>
      </c>
      <c r="U20" s="21">
        <f>SUM(U21:U23)</f>
        <v>0</v>
      </c>
      <c r="V20" s="21">
        <f>SUM(V21:V23)</f>
        <v>0</v>
      </c>
      <c r="W20" s="22">
        <f>SUM(W21:W23)</f>
        <v>328.59841999999998</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89.411000000000001</v>
      </c>
      <c r="G22" s="21">
        <f>H22+I22+J22+K22</f>
        <v>89.411000000000001</v>
      </c>
      <c r="H22" s="26">
        <v>0</v>
      </c>
      <c r="I22" s="26">
        <v>42.075000000000003</v>
      </c>
      <c r="J22" s="26">
        <v>16.065999999999999</v>
      </c>
      <c r="K22" s="26">
        <v>31.27</v>
      </c>
      <c r="L22" s="21">
        <f>M22+N22+O22+P22</f>
        <v>0</v>
      </c>
      <c r="M22" s="26">
        <v>0</v>
      </c>
      <c r="N22" s="26">
        <v>0</v>
      </c>
      <c r="O22" s="26">
        <v>0</v>
      </c>
      <c r="P22" s="26">
        <v>0</v>
      </c>
      <c r="Q22" s="26">
        <f>T22/G22</f>
        <v>3.6751453400588292</v>
      </c>
      <c r="R22" s="26">
        <v>0</v>
      </c>
      <c r="S22" s="21">
        <f>T22+U22</f>
        <v>328.59841999999998</v>
      </c>
      <c r="T22" s="26">
        <v>328.59841999999998</v>
      </c>
      <c r="U22" s="26">
        <v>0</v>
      </c>
      <c r="V22" s="26">
        <v>0</v>
      </c>
      <c r="W22" s="27">
        <f>S22-V22</f>
        <v>328.59841999999998</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row r="28" spans="3:24" ht="12">
      <c r="T28" s="39"/>
      <c r="W28" s="42">
        <v>278473.24</v>
      </c>
    </row>
    <row r="30" spans="3:24">
      <c r="W30" s="1">
        <f>W28*1.18</f>
        <v>328598.42319999996</v>
      </c>
    </row>
  </sheetData>
  <mergeCells count="17">
    <mergeCell ref="D10:W10"/>
    <mergeCell ref="D11:W11"/>
    <mergeCell ref="D13:D15"/>
    <mergeCell ref="E13:E15"/>
    <mergeCell ref="F13:P13"/>
    <mergeCell ref="Q13:R13"/>
    <mergeCell ref="S13:U13"/>
    <mergeCell ref="V13:V15"/>
    <mergeCell ref="W13:W15"/>
    <mergeCell ref="F14:F15"/>
    <mergeCell ref="D18:W18"/>
    <mergeCell ref="G14:K14"/>
    <mergeCell ref="L14:P14"/>
    <mergeCell ref="Q14:Q15"/>
    <mergeCell ref="R14:R15"/>
    <mergeCell ref="S14:S15"/>
    <mergeCell ref="T14:U14"/>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C1:X29"/>
  <sheetViews>
    <sheetView topLeftCell="G8" workbookViewId="0">
      <selection activeCell="W30" sqref="W30"/>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6" t="str">
        <f>"Фактический объём покупки электроэнергии сетевыми организациями на компенсацию потерь в части передачи сторонним потребителям за " &amp; IF(_________prd2="","Не определено",_________prd2) &amp; " " &amp; IF(god="","Не определено",god) &amp; " года"</f>
        <v>Фактический объём покупки электроэнергии сетевыми организациями на компенсацию потерь в части передачи сторонним потребителям за Сентябрь 2018 года</v>
      </c>
      <c r="E10" s="47"/>
      <c r="F10" s="47"/>
      <c r="G10" s="47"/>
      <c r="H10" s="47"/>
      <c r="I10" s="47"/>
      <c r="J10" s="47"/>
      <c r="K10" s="47"/>
      <c r="L10" s="47"/>
      <c r="M10" s="47"/>
      <c r="N10" s="47"/>
      <c r="O10" s="47"/>
      <c r="P10" s="47"/>
      <c r="Q10" s="47"/>
      <c r="R10" s="47"/>
      <c r="S10" s="47"/>
      <c r="T10" s="47"/>
      <c r="U10" s="47"/>
      <c r="V10" s="47"/>
      <c r="W10" s="48"/>
      <c r="X10" s="6"/>
    </row>
    <row r="11" spans="3:24" ht="15" customHeight="1" thickBot="1">
      <c r="C11" s="5"/>
      <c r="D11" s="49" t="str">
        <f>"ОРГАНИЗАЦИЯ: " &amp; IF(org="","Не определено",org)</f>
        <v>ОРГАНИЗАЦИЯ: ООО "КВЭП"</v>
      </c>
      <c r="E11" s="50"/>
      <c r="F11" s="50"/>
      <c r="G11" s="50"/>
      <c r="H11" s="50"/>
      <c r="I11" s="50"/>
      <c r="J11" s="50"/>
      <c r="K11" s="50"/>
      <c r="L11" s="50"/>
      <c r="M11" s="50"/>
      <c r="N11" s="50"/>
      <c r="O11" s="50"/>
      <c r="P11" s="50"/>
      <c r="Q11" s="50"/>
      <c r="R11" s="50"/>
      <c r="S11" s="50"/>
      <c r="T11" s="50"/>
      <c r="U11" s="50"/>
      <c r="V11" s="50"/>
      <c r="W11" s="51"/>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52" t="s">
        <v>0</v>
      </c>
      <c r="E13" s="54" t="s">
        <v>1</v>
      </c>
      <c r="F13" s="56" t="s">
        <v>2</v>
      </c>
      <c r="G13" s="56"/>
      <c r="H13" s="56"/>
      <c r="I13" s="56"/>
      <c r="J13" s="56"/>
      <c r="K13" s="56"/>
      <c r="L13" s="56"/>
      <c r="M13" s="56"/>
      <c r="N13" s="56"/>
      <c r="O13" s="56"/>
      <c r="P13" s="56"/>
      <c r="Q13" s="56" t="s">
        <v>3</v>
      </c>
      <c r="R13" s="56"/>
      <c r="S13" s="56" t="s">
        <v>4</v>
      </c>
      <c r="T13" s="56"/>
      <c r="U13" s="56"/>
      <c r="V13" s="56" t="s">
        <v>5</v>
      </c>
      <c r="W13" s="58" t="s">
        <v>6</v>
      </c>
      <c r="X13" s="6"/>
    </row>
    <row r="14" spans="3:24" ht="17.25" customHeight="1">
      <c r="C14" s="5"/>
      <c r="D14" s="53"/>
      <c r="E14" s="55"/>
      <c r="F14" s="55" t="s">
        <v>7</v>
      </c>
      <c r="G14" s="57" t="s">
        <v>8</v>
      </c>
      <c r="H14" s="57"/>
      <c r="I14" s="57"/>
      <c r="J14" s="57"/>
      <c r="K14" s="57"/>
      <c r="L14" s="57" t="s">
        <v>9</v>
      </c>
      <c r="M14" s="57"/>
      <c r="N14" s="57"/>
      <c r="O14" s="57"/>
      <c r="P14" s="57"/>
      <c r="Q14" s="57" t="s">
        <v>10</v>
      </c>
      <c r="R14" s="57" t="s">
        <v>11</v>
      </c>
      <c r="S14" s="57" t="s">
        <v>7</v>
      </c>
      <c r="T14" s="57" t="s">
        <v>12</v>
      </c>
      <c r="U14" s="57"/>
      <c r="V14" s="57"/>
      <c r="W14" s="59"/>
      <c r="X14" s="6"/>
    </row>
    <row r="15" spans="3:24" ht="60" customHeight="1">
      <c r="C15" s="5"/>
      <c r="D15" s="53"/>
      <c r="E15" s="55"/>
      <c r="F15" s="55"/>
      <c r="G15" s="8" t="s">
        <v>7</v>
      </c>
      <c r="H15" s="8" t="s">
        <v>13</v>
      </c>
      <c r="I15" s="8" t="s">
        <v>14</v>
      </c>
      <c r="J15" s="8" t="s">
        <v>15</v>
      </c>
      <c r="K15" s="8" t="s">
        <v>16</v>
      </c>
      <c r="L15" s="8" t="s">
        <v>7</v>
      </c>
      <c r="M15" s="8" t="s">
        <v>13</v>
      </c>
      <c r="N15" s="8" t="s">
        <v>14</v>
      </c>
      <c r="O15" s="8" t="s">
        <v>15</v>
      </c>
      <c r="P15" s="8" t="s">
        <v>16</v>
      </c>
      <c r="Q15" s="57"/>
      <c r="R15" s="57"/>
      <c r="S15" s="57"/>
      <c r="T15" s="38" t="s">
        <v>10</v>
      </c>
      <c r="U15" s="38" t="s">
        <v>11</v>
      </c>
      <c r="V15" s="57"/>
      <c r="W15" s="59"/>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60" t="str">
        <f>IF(_________prd2="","Не определено",_________prd2)</f>
        <v>Сентябрь</v>
      </c>
      <c r="E18" s="61"/>
      <c r="F18" s="61"/>
      <c r="G18" s="61"/>
      <c r="H18" s="61"/>
      <c r="I18" s="61"/>
      <c r="J18" s="61"/>
      <c r="K18" s="61"/>
      <c r="L18" s="61"/>
      <c r="M18" s="61"/>
      <c r="N18" s="61"/>
      <c r="O18" s="61"/>
      <c r="P18" s="61"/>
      <c r="Q18" s="61"/>
      <c r="R18" s="61"/>
      <c r="S18" s="61"/>
      <c r="T18" s="61"/>
      <c r="U18" s="61"/>
      <c r="V18" s="61"/>
      <c r="W18" s="62"/>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14.427</v>
      </c>
      <c r="G20" s="21">
        <f t="shared" si="0"/>
        <v>14.427</v>
      </c>
      <c r="H20" s="21">
        <f t="shared" si="0"/>
        <v>0</v>
      </c>
      <c r="I20" s="21">
        <f t="shared" si="0"/>
        <v>6.2279999999999998</v>
      </c>
      <c r="J20" s="21">
        <f t="shared" si="0"/>
        <v>0.247</v>
      </c>
      <c r="K20" s="21">
        <f t="shared" si="0"/>
        <v>7.952</v>
      </c>
      <c r="L20" s="21">
        <f t="shared" si="0"/>
        <v>0</v>
      </c>
      <c r="M20" s="21">
        <f t="shared" si="0"/>
        <v>0</v>
      </c>
      <c r="N20" s="21">
        <f t="shared" si="0"/>
        <v>0</v>
      </c>
      <c r="O20" s="21">
        <f t="shared" si="0"/>
        <v>0</v>
      </c>
      <c r="P20" s="21">
        <f t="shared" si="0"/>
        <v>0</v>
      </c>
      <c r="Q20" s="21">
        <f>IF(G20=0,0,T20/G20)</f>
        <v>3.9212587509530743</v>
      </c>
      <c r="R20" s="21">
        <f>IF(L20=0,0,U20/L20)</f>
        <v>0</v>
      </c>
      <c r="S20" s="21">
        <f>SUM(S21:S23)</f>
        <v>56.572000000000003</v>
      </c>
      <c r="T20" s="21">
        <f>SUM(T21:T23)</f>
        <v>56.572000000000003</v>
      </c>
      <c r="U20" s="21">
        <f>SUM(U21:U23)</f>
        <v>0</v>
      </c>
      <c r="V20" s="21">
        <f>SUM(V21:V23)</f>
        <v>0</v>
      </c>
      <c r="W20" s="22">
        <f>SUM(W21:W23)</f>
        <v>56.572000000000003</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14.427</v>
      </c>
      <c r="G22" s="21">
        <f>H22+I22+J22+K22</f>
        <v>14.427</v>
      </c>
      <c r="H22" s="26">
        <v>0</v>
      </c>
      <c r="I22" s="26">
        <v>6.2279999999999998</v>
      </c>
      <c r="J22" s="26">
        <v>0.247</v>
      </c>
      <c r="K22" s="26">
        <v>7.952</v>
      </c>
      <c r="L22" s="21">
        <f>M22+N22+O22+P22</f>
        <v>0</v>
      </c>
      <c r="M22" s="26">
        <v>0</v>
      </c>
      <c r="N22" s="26">
        <v>0</v>
      </c>
      <c r="O22" s="26">
        <v>0</v>
      </c>
      <c r="P22" s="26">
        <v>0</v>
      </c>
      <c r="Q22" s="26">
        <f>T22/F22</f>
        <v>3.9212587509530743</v>
      </c>
      <c r="R22" s="26">
        <v>0</v>
      </c>
      <c r="S22" s="21">
        <f>T22+U22</f>
        <v>56.572000000000003</v>
      </c>
      <c r="T22" s="26">
        <v>56.572000000000003</v>
      </c>
      <c r="U22" s="26">
        <v>0</v>
      </c>
      <c r="V22" s="26">
        <v>0</v>
      </c>
      <c r="W22" s="27">
        <f>S22-V22</f>
        <v>56.572000000000003</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row r="27" spans="3:24" ht="12">
      <c r="W27" s="42">
        <v>47942.51</v>
      </c>
    </row>
    <row r="29" spans="3:24">
      <c r="W29" s="1">
        <f>W27*1.18</f>
        <v>56572.161800000002</v>
      </c>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январь</vt:lpstr>
      <vt:lpstr>февраль</vt:lpstr>
      <vt:lpstr>март</vt:lpstr>
      <vt:lpstr>апрель</vt:lpstr>
      <vt:lpstr>май</vt:lpstr>
      <vt:lpstr>июнь</vt:lpstr>
      <vt:lpstr>июль</vt:lpstr>
      <vt:lpstr>август</vt:lpstr>
      <vt:lpstr>сентябрь</vt:lpstr>
      <vt:lpstr>октябрь</vt:lpstr>
      <vt:lpstr>ноябрь</vt:lpstr>
      <vt:lpstr>декабрь</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2019-02-07T10:49:17Z</dcterms:modified>
</cp:coreProperties>
</file>